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sitbrussels.sharepoint.com/sites/200672-Festivaldessciences/Documents partages/General/I Love Science Festival 2026/PROGRAMMATION/JURY INNOVIRIS/"/>
    </mc:Choice>
  </mc:AlternateContent>
  <xr:revisionPtr revIDLastSave="362" documentId="8_{1ABEA96F-E6D1-411D-9010-838C4F5FEE08}" xr6:coauthVersionLast="47" xr6:coauthVersionMax="47" xr10:uidLastSave="{E6E90452-34BA-439E-9E16-262E2E146578}"/>
  <bookViews>
    <workbookView xWindow="-108" yWindow="-108" windowWidth="23256" windowHeight="12456" xr2:uid="{E007060D-3D8C-4604-9A34-449C4336B635}"/>
  </bookViews>
  <sheets>
    <sheet name="Catalogue" sheetId="1" r:id="rId1"/>
    <sheet name="Fiche techniqu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E9" i="3" s="1"/>
  <c r="E15" i="3"/>
  <c r="E16" i="3"/>
  <c r="E18" i="3"/>
  <c r="E19" i="3"/>
  <c r="E25" i="3"/>
  <c r="B56" i="3"/>
  <c r="E14" i="3"/>
  <c r="E23" i="3"/>
  <c r="E26" i="3"/>
  <c r="E27" i="3"/>
  <c r="E29" i="3"/>
  <c r="B53" i="3"/>
  <c r="A9" i="3"/>
  <c r="A10" i="3"/>
  <c r="E8" i="3"/>
  <c r="D11" i="3"/>
  <c r="D10" i="3"/>
  <c r="B10" i="3"/>
  <c r="E13" i="3"/>
  <c r="E21" i="3"/>
  <c r="A50" i="3"/>
  <c r="B54" i="3"/>
  <c r="E17" i="3"/>
  <c r="E33" i="3"/>
  <c r="B11" i="3"/>
  <c r="E22" i="3"/>
  <c r="B52" i="3"/>
  <c r="B51" i="3"/>
  <c r="A11" i="3"/>
  <c r="A48" i="3"/>
  <c r="A42" i="3"/>
  <c r="A40" i="3"/>
  <c r="A38" i="3"/>
  <c r="A51" i="3"/>
  <c r="A52" i="3"/>
  <c r="E20" i="3"/>
  <c r="E28" i="3"/>
  <c r="E12" i="3"/>
  <c r="A53" i="3" l="1"/>
  <c r="E10" i="3"/>
  <c r="E11" i="3"/>
  <c r="A56" i="3"/>
  <c r="E34" i="3"/>
  <c r="A55" i="3"/>
  <c r="B55" i="3"/>
  <c r="E32" i="3"/>
  <c r="E31" i="3"/>
  <c r="E30" i="3"/>
  <c r="B50" i="3"/>
  <c r="A54" i="3"/>
  <c r="E24" i="3"/>
  <c r="E35" i="3" l="1"/>
</calcChain>
</file>

<file path=xl/sharedStrings.xml><?xml version="1.0" encoding="utf-8"?>
<sst xmlns="http://schemas.openxmlformats.org/spreadsheetml/2006/main" count="162" uniqueCount="88">
  <si>
    <t>I LOVE SCIENCE FESTIVAL - 2026</t>
  </si>
  <si>
    <t>CATALOGUE</t>
  </si>
  <si>
    <t>Ce catalogue est donné à titre informatif pour vous aider à compléter l'onglet "Fiche technique".</t>
  </si>
  <si>
    <t>STAND</t>
  </si>
  <si>
    <t>Inclus</t>
  </si>
  <si>
    <t>SMALL</t>
  </si>
  <si>
    <t>Longueur : 4m</t>
  </si>
  <si>
    <t>Table 180x80cm</t>
  </si>
  <si>
    <t>Profondeur : 4m</t>
  </si>
  <si>
    <t>Chaises pliantes</t>
  </si>
  <si>
    <t>MEDIUM</t>
  </si>
  <si>
    <t>Longueur : 8m</t>
  </si>
  <si>
    <t>Profondeur : 6m</t>
  </si>
  <si>
    <t>LARGE</t>
  </si>
  <si>
    <t>Longueur : 10m</t>
  </si>
  <si>
    <t>Profondeur : 8m</t>
  </si>
  <si>
    <t>AUTRE</t>
  </si>
  <si>
    <t>Merci de spécifier la superfercie en m2, la longueur (en m) et la profondeur (en m) souhaitée</t>
  </si>
  <si>
    <t>MATERIEL DISPONIBLE A LA LOCATION</t>
  </si>
  <si>
    <t>Type</t>
  </si>
  <si>
    <t>Description</t>
  </si>
  <si>
    <t>Référence</t>
  </si>
  <si>
    <t>Prix Unitaire HTVA</t>
  </si>
  <si>
    <t>MOBILIER</t>
  </si>
  <si>
    <t>Table rectangulaire 180-200cm x 80cm</t>
  </si>
  <si>
    <t>Table 180</t>
  </si>
  <si>
    <t>Table rectangulaire 120-140cm x 80cm</t>
  </si>
  <si>
    <t>Table 120</t>
  </si>
  <si>
    <t>Nappe en tissu noir 220cm x 220cm</t>
  </si>
  <si>
    <t>Nappe noire</t>
  </si>
  <si>
    <t>Mange-debout rond Ø 85 x H 110 cm</t>
  </si>
  <si>
    <t>Mange-debout</t>
  </si>
  <si>
    <t>Housse en tissu stretch noire pour mange-debout</t>
  </si>
  <si>
    <t>Housse mange-debout</t>
  </si>
  <si>
    <t>Chaise pliante</t>
  </si>
  <si>
    <t>Chaise</t>
  </si>
  <si>
    <t>Tabouret noir haut H80cm</t>
  </si>
  <si>
    <t>Tabouret noir</t>
  </si>
  <si>
    <t>Potelet enrouleur noir, sangle noire (longueur 2m - min. 2 potelets, prix indiqué par potelet)</t>
  </si>
  <si>
    <t>Potelet enrouleur noir</t>
  </si>
  <si>
    <t>STRUCTURES</t>
  </si>
  <si>
    <t>Réserve (avec clé) - 1mx1m (Prix unitaire)</t>
  </si>
  <si>
    <t>Réserve 1mx1m</t>
  </si>
  <si>
    <t>Accès à une réserve partagée (Prix unitaire)</t>
  </si>
  <si>
    <t>Accès Réserve 1mx1m</t>
  </si>
  <si>
    <t>Tente canopy carrée (3m x 3m - avec lests et côtés - la couleur peut varier. Uniquement pour l'extérieur. Spécifier le besoin en remarque</t>
  </si>
  <si>
    <t>Tente canopy 3x3m</t>
  </si>
  <si>
    <t>Tente canopy carrée (6m x 3m - avec lests et côtés - la couleur peut varier. Uniquement pour l'extérieur. Spécifier le besoin en remarque</t>
  </si>
  <si>
    <t>Tente canopy 6x3m</t>
  </si>
  <si>
    <t>Moquette (couleur au choix), prix HTVA/m2. Spécifier le m2 total + dimensions longiueur x largeur</t>
  </si>
  <si>
    <t>Tapis m2</t>
  </si>
  <si>
    <t>SUPPORT</t>
  </si>
  <si>
    <t>Ecran TV 40'' avec pied de support</t>
  </si>
  <si>
    <t>Ecran 40'' avec pied</t>
  </si>
  <si>
    <t>Rail de lumière LED</t>
  </si>
  <si>
    <t>Connexion wifi</t>
  </si>
  <si>
    <t>Internet wifi</t>
  </si>
  <si>
    <t>Connexion internet câblée</t>
  </si>
  <si>
    <t>Internet câblé</t>
  </si>
  <si>
    <t>ELECTRICITE</t>
  </si>
  <si>
    <t>Une arrivée électrique 10A (2.200 watts max - équivalent à 2 ordinateurs et une TV par exemple)</t>
  </si>
  <si>
    <t>Electricité 1x10A</t>
  </si>
  <si>
    <t>Une arrivée électrique 16A MONO (3.500 watts max)</t>
  </si>
  <si>
    <t>Electricité 1x16A Mono</t>
  </si>
  <si>
    <t>Une arrivée électrique 16A TRI 380 (fiche rouge)</t>
  </si>
  <si>
    <t>Electricité 1x16A Tri 380</t>
  </si>
  <si>
    <t>Une arrivée électrique 32A TRI 380 (fiche rouge)</t>
  </si>
  <si>
    <t>Electricité 1x32A Tri 380</t>
  </si>
  <si>
    <t>Une arrivée électrique 32A Mono (fiche bleue)</t>
  </si>
  <si>
    <t>Electricité 1x32A Mono</t>
  </si>
  <si>
    <t>Une arrivée électrique 63A Tri 380 (fiche rouge)</t>
  </si>
  <si>
    <t>Electricité 1x63A Tri 380</t>
  </si>
  <si>
    <t>FICHE TECHNIQUE</t>
  </si>
  <si>
    <t>Case à compléter</t>
  </si>
  <si>
    <t>MATERIEL EN LOCATION</t>
  </si>
  <si>
    <t>Quantité</t>
  </si>
  <si>
    <t>PU HTVA</t>
  </si>
  <si>
    <t>PT HTVA</t>
  </si>
  <si>
    <t>TOTAL</t>
  </si>
  <si>
    <t>Avez-vous besoin d'un accès à l'eau à proximité?</t>
  </si>
  <si>
    <t>Allez-vous générer des déchets?</t>
  </si>
  <si>
    <t>Votre activité est-elle bruyante et/ou sonore?</t>
  </si>
  <si>
    <t>Comptez-vous passer de la musique?</t>
  </si>
  <si>
    <t>Votre activité nécessite-t-elle de l'obscurité?</t>
  </si>
  <si>
    <t>Votre activité nécessite-t-elle du silence?</t>
  </si>
  <si>
    <t>Votre activité va-t-elle générer des salissures sur le sol?</t>
  </si>
  <si>
    <t>Une infrastructure spécifique est-elle nécessaire sur le stand (régie technique, barrières, revêtement de sol particulier, éclairage particulier, etc)?</t>
  </si>
  <si>
    <t>visit.brussels et Innoviris sont soumis à la loi du marché public. La liste reprise ci-dessous est donc sujette à différentes modifications selon le prestataire choisi après étude. Le mobilier peut varier selon le prestataire choisi et les dimensions reprises peuvent également varier d'un prestataire à l'autre. Les prix de ce formulaire ont été fixés selon une moyenne des prix de location pratiqués sur le marché. Les prix indiqués sont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</si>
</sst>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4" fontId="0" fillId="0" borderId="7" xfId="0" applyNumberForma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0" fillId="0" borderId="14" xfId="0" applyNumberForma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4" fontId="0" fillId="0" borderId="16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22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3" borderId="0" xfId="0" applyFont="1" applyFill="1" applyAlignment="1">
      <alignment vertical="center"/>
    </xf>
    <xf numFmtId="44" fontId="0" fillId="0" borderId="25" xfId="0" applyNumberFormat="1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44" fontId="0" fillId="0" borderId="41" xfId="0" applyNumberFormat="1" applyBorder="1" applyAlignment="1">
      <alignment vertical="center"/>
    </xf>
    <xf numFmtId="44" fontId="0" fillId="0" borderId="42" xfId="0" applyNumberFormat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44" fontId="0" fillId="4" borderId="6" xfId="0" applyNumberForma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1" fillId="5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</cellXfs>
  <cellStyles count="1">
    <cellStyle name="Normal" xfId="0" builtinId="0"/>
  </cellStyles>
  <dxfs count="21">
    <dxf>
      <fill>
        <patternFill>
          <bgColor theme="8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231531</xdr:colOff>
      <xdr:row>0</xdr:row>
      <xdr:rowOff>132764</xdr:rowOff>
    </xdr:from>
    <xdr:to>
      <xdr:col>1</xdr:col>
      <xdr:colOff>16168</xdr:colOff>
      <xdr:row>0</xdr:row>
      <xdr:rowOff>820595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EDF973-46B2-4794-95CD-7F0A6546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31" y="132764"/>
          <a:ext cx="1403887" cy="687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193431</xdr:colOff>
      <xdr:row>0</xdr:row>
      <xdr:rowOff>128954</xdr:rowOff>
    </xdr:from>
    <xdr:to>
      <xdr:col>0</xdr:col>
      <xdr:colOff>1597318</xdr:colOff>
      <xdr:row>0</xdr:row>
      <xdr:rowOff>822500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FA5DFF-C16A-4148-B4E7-4EDCD92A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31" y="128954"/>
          <a:ext cx="1403887" cy="6954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88D030-95CA-4362-A728-F46DCBB3F32C}" name="Commande_Matos" displayName="Commande_Matos" ref="A7:E34" totalsRowShown="0" headerRowDxfId="20" headerRowBorderDxfId="19" tableBorderDxfId="18" totalsRowBorderDxfId="17">
  <autoFilter ref="A7:E34" xr:uid="{DC88D030-95CA-4362-A728-F46DCBB3F32C}"/>
  <tableColumns count="5">
    <tableColumn id="1" xr3:uid="{8BC69278-37D1-42D0-9C95-88A129D4AB30}" name="Type" dataDxfId="16"/>
    <tableColumn id="2" xr3:uid="{69B8E1E9-4153-4586-BE26-55BF24892B48}" name="Référence" dataDxfId="15"/>
    <tableColumn id="3" xr3:uid="{7EE53DD9-492C-4291-BAEB-5555B75EDAD3}" name="Quantité" dataDxfId="14"/>
    <tableColumn id="4" xr3:uid="{ADCF581E-FCB3-425D-96E2-0503DF3FE6FD}" name="PU HTVA" dataDxfId="13"/>
    <tableColumn id="5" xr3:uid="{36D7A27F-10CE-4090-83F4-60DBE4B8793E}" name="PT HTVA" dataDxfId="12">
      <calculatedColumnFormula>C8*D8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51D2-29A3-45B9-8DF8-4B5B8AD43B6A}">
  <dimension ref="A1:F52"/>
  <sheetViews>
    <sheetView showGridLines="0" tabSelected="1" topLeftCell="A4" workbookViewId="0">
      <selection activeCell="H14" sqref="H14"/>
    </sheetView>
  </sheetViews>
  <sheetFormatPr baseColWidth="10" defaultColWidth="11.5546875" defaultRowHeight="14.4" x14ac:dyDescent="0.3"/>
  <cols>
    <col min="1" max="1" width="23.6640625" style="2" customWidth="1"/>
    <col min="2" max="2" width="34.5546875" style="2" customWidth="1"/>
    <col min="3" max="3" width="23" style="2" customWidth="1"/>
    <col min="4" max="4" width="21" style="2" customWidth="1"/>
    <col min="5" max="5" width="22.6640625" style="2" customWidth="1"/>
    <col min="6" max="16384" width="11.5546875" style="2"/>
  </cols>
  <sheetData>
    <row r="1" spans="1:6" ht="70.95" customHeight="1" x14ac:dyDescent="0.3">
      <c r="A1" s="68" t="s">
        <v>0</v>
      </c>
      <c r="B1" s="69"/>
      <c r="C1" s="69"/>
      <c r="D1" s="69"/>
      <c r="E1" s="69"/>
      <c r="F1" s="70"/>
    </row>
    <row r="2" spans="1:6" ht="15" thickBot="1" x14ac:dyDescent="0.35">
      <c r="A2" s="71" t="s">
        <v>1</v>
      </c>
      <c r="B2" s="72"/>
      <c r="C2" s="72"/>
      <c r="D2" s="72"/>
      <c r="E2" s="72"/>
      <c r="F2" s="73"/>
    </row>
    <row r="3" spans="1:6" x14ac:dyDescent="0.3">
      <c r="A3" s="74" t="s">
        <v>2</v>
      </c>
      <c r="B3" s="74"/>
      <c r="C3" s="74"/>
      <c r="D3" s="74"/>
      <c r="E3" s="74"/>
      <c r="F3" s="74"/>
    </row>
    <row r="4" spans="1:6" x14ac:dyDescent="0.3">
      <c r="A4" s="75"/>
      <c r="B4" s="75"/>
      <c r="C4" s="75"/>
      <c r="D4" s="75"/>
      <c r="E4" s="75"/>
      <c r="F4" s="75"/>
    </row>
    <row r="5" spans="1:6" x14ac:dyDescent="0.3">
      <c r="A5" s="75"/>
      <c r="B5" s="75"/>
      <c r="C5" s="75"/>
      <c r="D5" s="75"/>
      <c r="E5" s="75"/>
      <c r="F5" s="75"/>
    </row>
    <row r="6" spans="1:6" ht="15" thickBot="1" x14ac:dyDescent="0.35">
      <c r="A6" s="61" t="s">
        <v>3</v>
      </c>
      <c r="B6" s="61"/>
      <c r="C6" s="61"/>
      <c r="D6" s="61" t="s">
        <v>4</v>
      </c>
      <c r="E6" s="61"/>
      <c r="F6" s="4"/>
    </row>
    <row r="7" spans="1:6" x14ac:dyDescent="0.3">
      <c r="A7" s="59" t="s">
        <v>5</v>
      </c>
      <c r="B7" s="24" t="s">
        <v>6</v>
      </c>
      <c r="C7" s="5">
        <v>1</v>
      </c>
      <c r="D7" s="24" t="s">
        <v>7</v>
      </c>
      <c r="E7" s="24"/>
      <c r="F7" s="26"/>
    </row>
    <row r="8" spans="1:6" ht="15" thickBot="1" x14ac:dyDescent="0.35">
      <c r="A8" s="60"/>
      <c r="B8" s="25" t="s">
        <v>8</v>
      </c>
      <c r="C8" s="6">
        <v>2</v>
      </c>
      <c r="D8" s="25" t="s">
        <v>9</v>
      </c>
      <c r="E8" s="25"/>
      <c r="F8" s="27"/>
    </row>
    <row r="9" spans="1:6" ht="15" thickBot="1" x14ac:dyDescent="0.35">
      <c r="A9" s="7"/>
      <c r="B9" s="3"/>
    </row>
    <row r="10" spans="1:6" x14ac:dyDescent="0.3">
      <c r="A10" s="59" t="s">
        <v>10</v>
      </c>
      <c r="B10" s="24" t="s">
        <v>11</v>
      </c>
      <c r="C10" s="5">
        <v>2</v>
      </c>
      <c r="D10" s="24" t="s">
        <v>7</v>
      </c>
      <c r="E10" s="24"/>
      <c r="F10" s="26"/>
    </row>
    <row r="11" spans="1:6" ht="15" thickBot="1" x14ac:dyDescent="0.35">
      <c r="A11" s="60"/>
      <c r="B11" s="25" t="s">
        <v>12</v>
      </c>
      <c r="C11" s="6">
        <v>4</v>
      </c>
      <c r="D11" s="25" t="s">
        <v>9</v>
      </c>
      <c r="E11" s="25"/>
      <c r="F11" s="27"/>
    </row>
    <row r="12" spans="1:6" ht="15" thickBot="1" x14ac:dyDescent="0.35">
      <c r="A12" s="7"/>
      <c r="B12" s="3"/>
    </row>
    <row r="13" spans="1:6" x14ac:dyDescent="0.3">
      <c r="A13" s="59" t="s">
        <v>13</v>
      </c>
      <c r="B13" s="24" t="s">
        <v>14</v>
      </c>
      <c r="C13" s="5">
        <v>3</v>
      </c>
      <c r="D13" s="24" t="s">
        <v>7</v>
      </c>
      <c r="E13" s="24"/>
      <c r="F13" s="26"/>
    </row>
    <row r="14" spans="1:6" ht="15" thickBot="1" x14ac:dyDescent="0.35">
      <c r="A14" s="60"/>
      <c r="B14" s="25" t="s">
        <v>15</v>
      </c>
      <c r="C14" s="6">
        <v>6</v>
      </c>
      <c r="D14" s="25" t="s">
        <v>9</v>
      </c>
      <c r="E14" s="25"/>
      <c r="F14" s="27"/>
    </row>
    <row r="15" spans="1:6" ht="15" thickBot="1" x14ac:dyDescent="0.35">
      <c r="A15" s="7"/>
    </row>
    <row r="16" spans="1:6" x14ac:dyDescent="0.3">
      <c r="A16" s="59" t="s">
        <v>16</v>
      </c>
      <c r="B16" s="62" t="s">
        <v>17</v>
      </c>
      <c r="C16" s="62"/>
      <c r="D16" s="62"/>
      <c r="E16" s="62"/>
      <c r="F16" s="63"/>
    </row>
    <row r="17" spans="1:6" ht="15" thickBot="1" x14ac:dyDescent="0.35">
      <c r="A17" s="60"/>
      <c r="B17" s="64"/>
      <c r="C17" s="64"/>
      <c r="D17" s="64"/>
      <c r="E17" s="64"/>
      <c r="F17" s="65"/>
    </row>
    <row r="19" spans="1:6" x14ac:dyDescent="0.3">
      <c r="A19" s="61" t="s">
        <v>18</v>
      </c>
      <c r="B19" s="61"/>
      <c r="C19" s="61"/>
      <c r="D19" s="61"/>
      <c r="E19" s="61"/>
      <c r="F19" s="61"/>
    </row>
    <row r="20" spans="1:6" x14ac:dyDescent="0.3">
      <c r="A20" s="66" t="s">
        <v>87</v>
      </c>
      <c r="B20" s="66"/>
      <c r="C20" s="66"/>
      <c r="D20" s="66"/>
      <c r="E20" s="66"/>
      <c r="F20" s="66"/>
    </row>
    <row r="21" spans="1:6" x14ac:dyDescent="0.3">
      <c r="A21" s="66"/>
      <c r="B21" s="66"/>
      <c r="C21" s="66"/>
      <c r="D21" s="66"/>
      <c r="E21" s="66"/>
      <c r="F21" s="66"/>
    </row>
    <row r="22" spans="1:6" x14ac:dyDescent="0.3">
      <c r="A22" s="66"/>
      <c r="B22" s="66"/>
      <c r="C22" s="66"/>
      <c r="D22" s="66"/>
      <c r="E22" s="66"/>
      <c r="F22" s="66"/>
    </row>
    <row r="23" spans="1:6" x14ac:dyDescent="0.3">
      <c r="A23" s="66"/>
      <c r="B23" s="66"/>
      <c r="C23" s="66"/>
      <c r="D23" s="66"/>
      <c r="E23" s="66"/>
      <c r="F23" s="66"/>
    </row>
    <row r="24" spans="1:6" x14ac:dyDescent="0.3">
      <c r="A24" s="66"/>
      <c r="B24" s="66"/>
      <c r="C24" s="66"/>
      <c r="D24" s="66"/>
      <c r="E24" s="66"/>
      <c r="F24" s="66"/>
    </row>
    <row r="25" spans="1:6" ht="15" thickBot="1" x14ac:dyDescent="0.35"/>
    <row r="26" spans="1:6" ht="29.4" thickBot="1" x14ac:dyDescent="0.35">
      <c r="A26" s="13" t="s">
        <v>19</v>
      </c>
      <c r="B26" s="67" t="s">
        <v>20</v>
      </c>
      <c r="C26" s="67"/>
      <c r="D26" s="67"/>
      <c r="E26" s="14" t="s">
        <v>21</v>
      </c>
      <c r="F26" s="15" t="s">
        <v>22</v>
      </c>
    </row>
    <row r="27" spans="1:6" s="1" customFormat="1" ht="26.4" customHeight="1" x14ac:dyDescent="0.3">
      <c r="A27" s="16" t="s">
        <v>23</v>
      </c>
      <c r="B27" s="56" t="s">
        <v>24</v>
      </c>
      <c r="C27" s="56"/>
      <c r="D27" s="56"/>
      <c r="E27" s="17" t="s">
        <v>25</v>
      </c>
      <c r="F27" s="18">
        <v>12</v>
      </c>
    </row>
    <row r="28" spans="1:6" s="1" customFormat="1" ht="26.4" customHeight="1" x14ac:dyDescent="0.3">
      <c r="A28" s="19" t="s">
        <v>23</v>
      </c>
      <c r="B28" s="51" t="s">
        <v>26</v>
      </c>
      <c r="C28" s="51"/>
      <c r="D28" s="51"/>
      <c r="E28" s="10" t="s">
        <v>27</v>
      </c>
      <c r="F28" s="20">
        <v>12</v>
      </c>
    </row>
    <row r="29" spans="1:6" s="1" customFormat="1" ht="26.4" customHeight="1" x14ac:dyDescent="0.3">
      <c r="A29" s="19" t="s">
        <v>23</v>
      </c>
      <c r="B29" s="51" t="s">
        <v>28</v>
      </c>
      <c r="C29" s="51"/>
      <c r="D29" s="51"/>
      <c r="E29" s="10" t="s">
        <v>29</v>
      </c>
      <c r="F29" s="20">
        <v>15</v>
      </c>
    </row>
    <row r="30" spans="1:6" s="1" customFormat="1" ht="26.4" customHeight="1" x14ac:dyDescent="0.3">
      <c r="A30" s="19" t="s">
        <v>23</v>
      </c>
      <c r="B30" s="51" t="s">
        <v>30</v>
      </c>
      <c r="C30" s="51"/>
      <c r="D30" s="51"/>
      <c r="E30" s="10" t="s">
        <v>31</v>
      </c>
      <c r="F30" s="20">
        <v>18</v>
      </c>
    </row>
    <row r="31" spans="1:6" s="1" customFormat="1" ht="26.4" customHeight="1" x14ac:dyDescent="0.3">
      <c r="A31" s="19" t="s">
        <v>23</v>
      </c>
      <c r="B31" s="51" t="s">
        <v>32</v>
      </c>
      <c r="C31" s="51"/>
      <c r="D31" s="51"/>
      <c r="E31" s="10" t="s">
        <v>33</v>
      </c>
      <c r="F31" s="20">
        <v>15</v>
      </c>
    </row>
    <row r="32" spans="1:6" s="1" customFormat="1" ht="26.4" customHeight="1" x14ac:dyDescent="0.3">
      <c r="A32" s="19" t="s">
        <v>23</v>
      </c>
      <c r="B32" s="51" t="s">
        <v>34</v>
      </c>
      <c r="C32" s="51"/>
      <c r="D32" s="51"/>
      <c r="E32" s="10" t="s">
        <v>35</v>
      </c>
      <c r="F32" s="20">
        <v>5</v>
      </c>
    </row>
    <row r="33" spans="1:6" s="1" customFormat="1" ht="26.4" customHeight="1" x14ac:dyDescent="0.3">
      <c r="A33" s="19" t="s">
        <v>23</v>
      </c>
      <c r="B33" s="51" t="s">
        <v>36</v>
      </c>
      <c r="C33" s="51"/>
      <c r="D33" s="51"/>
      <c r="E33" s="10" t="s">
        <v>37</v>
      </c>
      <c r="F33" s="20">
        <v>12</v>
      </c>
    </row>
    <row r="34" spans="1:6" s="1" customFormat="1" ht="26.4" customHeight="1" thickBot="1" x14ac:dyDescent="0.35">
      <c r="A34" s="21" t="s">
        <v>23</v>
      </c>
      <c r="B34" s="52" t="s">
        <v>38</v>
      </c>
      <c r="C34" s="53"/>
      <c r="D34" s="54"/>
      <c r="E34" s="22" t="s">
        <v>39</v>
      </c>
      <c r="F34" s="23">
        <v>30</v>
      </c>
    </row>
    <row r="35" spans="1:6" s="1" customFormat="1" ht="26.4" customHeight="1" x14ac:dyDescent="0.3">
      <c r="A35" s="16" t="s">
        <v>40</v>
      </c>
      <c r="B35" s="56" t="s">
        <v>41</v>
      </c>
      <c r="C35" s="56"/>
      <c r="D35" s="56"/>
      <c r="E35" s="17" t="s">
        <v>42</v>
      </c>
      <c r="F35" s="18">
        <v>120</v>
      </c>
    </row>
    <row r="36" spans="1:6" s="1" customFormat="1" ht="26.4" customHeight="1" x14ac:dyDescent="0.3">
      <c r="A36" s="19" t="s">
        <v>40</v>
      </c>
      <c r="B36" s="51" t="s">
        <v>43</v>
      </c>
      <c r="C36" s="51"/>
      <c r="D36" s="51"/>
      <c r="E36" s="10" t="s">
        <v>44</v>
      </c>
      <c r="F36" s="20">
        <v>120</v>
      </c>
    </row>
    <row r="37" spans="1:6" s="1" customFormat="1" ht="26.4" customHeight="1" x14ac:dyDescent="0.3">
      <c r="A37" s="19" t="s">
        <v>40</v>
      </c>
      <c r="B37" s="51" t="s">
        <v>45</v>
      </c>
      <c r="C37" s="51"/>
      <c r="D37" s="51"/>
      <c r="E37" s="10" t="s">
        <v>46</v>
      </c>
      <c r="F37" s="20">
        <v>180</v>
      </c>
    </row>
    <row r="38" spans="1:6" s="1" customFormat="1" ht="26.4" customHeight="1" x14ac:dyDescent="0.3">
      <c r="A38" s="19" t="s">
        <v>40</v>
      </c>
      <c r="B38" s="51" t="s">
        <v>47</v>
      </c>
      <c r="C38" s="51"/>
      <c r="D38" s="51"/>
      <c r="E38" s="10" t="s">
        <v>48</v>
      </c>
      <c r="F38" s="20">
        <v>335</v>
      </c>
    </row>
    <row r="39" spans="1:6" s="1" customFormat="1" ht="26.4" customHeight="1" thickBot="1" x14ac:dyDescent="0.35">
      <c r="A39" s="21" t="s">
        <v>40</v>
      </c>
      <c r="B39" s="57" t="s">
        <v>49</v>
      </c>
      <c r="C39" s="57"/>
      <c r="D39" s="57"/>
      <c r="E39" s="22" t="s">
        <v>50</v>
      </c>
      <c r="F39" s="23">
        <v>5.5</v>
      </c>
    </row>
    <row r="40" spans="1:6" s="1" customFormat="1" ht="26.4" customHeight="1" x14ac:dyDescent="0.3">
      <c r="A40" s="16" t="s">
        <v>51</v>
      </c>
      <c r="B40" s="56" t="s">
        <v>52</v>
      </c>
      <c r="C40" s="56"/>
      <c r="D40" s="56"/>
      <c r="E40" s="17" t="s">
        <v>53</v>
      </c>
      <c r="F40" s="18">
        <v>250</v>
      </c>
    </row>
    <row r="41" spans="1:6" s="1" customFormat="1" ht="26.4" customHeight="1" x14ac:dyDescent="0.3">
      <c r="A41" s="19" t="s">
        <v>51</v>
      </c>
      <c r="B41" s="51" t="s">
        <v>54</v>
      </c>
      <c r="C41" s="51"/>
      <c r="D41" s="51"/>
      <c r="E41" s="10" t="s">
        <v>54</v>
      </c>
      <c r="F41" s="20">
        <v>50</v>
      </c>
    </row>
    <row r="42" spans="1:6" s="1" customFormat="1" ht="26.4" customHeight="1" x14ac:dyDescent="0.3">
      <c r="A42" s="19" t="s">
        <v>51</v>
      </c>
      <c r="B42" s="51" t="s">
        <v>55</v>
      </c>
      <c r="C42" s="51"/>
      <c r="D42" s="51"/>
      <c r="E42" s="10" t="s">
        <v>56</v>
      </c>
      <c r="F42" s="20">
        <v>250</v>
      </c>
    </row>
    <row r="43" spans="1:6" s="1" customFormat="1" ht="26.4" customHeight="1" thickBot="1" x14ac:dyDescent="0.35">
      <c r="A43" s="21" t="s">
        <v>51</v>
      </c>
      <c r="B43" s="57" t="s">
        <v>57</v>
      </c>
      <c r="C43" s="57"/>
      <c r="D43" s="57"/>
      <c r="E43" s="22" t="s">
        <v>58</v>
      </c>
      <c r="F43" s="23">
        <v>625</v>
      </c>
    </row>
    <row r="44" spans="1:6" s="1" customFormat="1" ht="26.4" customHeight="1" x14ac:dyDescent="0.3">
      <c r="A44" s="16" t="s">
        <v>59</v>
      </c>
      <c r="B44" s="56" t="s">
        <v>60</v>
      </c>
      <c r="C44" s="56"/>
      <c r="D44" s="56"/>
      <c r="E44" s="17" t="s">
        <v>61</v>
      </c>
      <c r="F44" s="18">
        <v>120</v>
      </c>
    </row>
    <row r="45" spans="1:6" s="1" customFormat="1" ht="26.4" customHeight="1" x14ac:dyDescent="0.3">
      <c r="A45" s="19" t="s">
        <v>59</v>
      </c>
      <c r="B45" s="51" t="s">
        <v>62</v>
      </c>
      <c r="C45" s="51"/>
      <c r="D45" s="51"/>
      <c r="E45" s="10" t="s">
        <v>63</v>
      </c>
      <c r="F45" s="20">
        <v>180</v>
      </c>
    </row>
    <row r="46" spans="1:6" s="1" customFormat="1" ht="26.4" customHeight="1" x14ac:dyDescent="0.3">
      <c r="A46" s="19" t="s">
        <v>59</v>
      </c>
      <c r="B46" s="51" t="s">
        <v>64</v>
      </c>
      <c r="C46" s="51"/>
      <c r="D46" s="51"/>
      <c r="E46" s="10" t="s">
        <v>65</v>
      </c>
      <c r="F46" s="20">
        <v>200</v>
      </c>
    </row>
    <row r="47" spans="1:6" s="1" customFormat="1" ht="26.4" customHeight="1" x14ac:dyDescent="0.3">
      <c r="A47" s="19" t="s">
        <v>59</v>
      </c>
      <c r="B47" s="51" t="s">
        <v>66</v>
      </c>
      <c r="C47" s="51"/>
      <c r="D47" s="51"/>
      <c r="E47" s="10" t="s">
        <v>67</v>
      </c>
      <c r="F47" s="20">
        <v>400</v>
      </c>
    </row>
    <row r="48" spans="1:6" s="1" customFormat="1" ht="26.4" customHeight="1" x14ac:dyDescent="0.3">
      <c r="A48" s="19" t="s">
        <v>59</v>
      </c>
      <c r="B48" s="51" t="s">
        <v>68</v>
      </c>
      <c r="C48" s="51"/>
      <c r="D48" s="51"/>
      <c r="E48" s="10" t="s">
        <v>69</v>
      </c>
      <c r="F48" s="20">
        <v>200</v>
      </c>
    </row>
    <row r="49" spans="1:6" s="1" customFormat="1" ht="26.4" customHeight="1" thickBot="1" x14ac:dyDescent="0.35">
      <c r="A49" s="21" t="s">
        <v>59</v>
      </c>
      <c r="B49" s="57" t="s">
        <v>70</v>
      </c>
      <c r="C49" s="57"/>
      <c r="D49" s="57"/>
      <c r="E49" s="22" t="s">
        <v>71</v>
      </c>
      <c r="F49" s="23">
        <v>800</v>
      </c>
    </row>
    <row r="50" spans="1:6" s="1" customFormat="1" ht="26.4" customHeight="1" x14ac:dyDescent="0.3">
      <c r="B50" s="58"/>
      <c r="C50" s="58"/>
      <c r="D50" s="58"/>
      <c r="F50" s="8"/>
    </row>
    <row r="51" spans="1:6" s="1" customFormat="1" ht="26.4" customHeight="1" x14ac:dyDescent="0.3">
      <c r="B51" s="58"/>
      <c r="C51" s="58"/>
      <c r="D51" s="58"/>
      <c r="F51" s="8"/>
    </row>
    <row r="52" spans="1:6" x14ac:dyDescent="0.3">
      <c r="B52" s="55"/>
      <c r="C52" s="55"/>
      <c r="D52" s="55"/>
      <c r="F52" s="9"/>
    </row>
  </sheetData>
  <sheetProtection algorithmName="SHA-512" hashValue="lrtOD+lbBDgerKeMF3vOWupp+kRMlzkqODEXblOU0sXoo1QS1iBt4hGUN6I8jDq5autmNYDtOk5LBG2vXANuIA==" saltValue="BcIDsN59GIK6jrKjQBiJJw==" spinCount="100000" sheet="1" objects="1" scenarios="1"/>
  <mergeCells count="39">
    <mergeCell ref="A1:F1"/>
    <mergeCell ref="A2:F2"/>
    <mergeCell ref="A7:A8"/>
    <mergeCell ref="A10:A11"/>
    <mergeCell ref="A3:F5"/>
    <mergeCell ref="B29:D29"/>
    <mergeCell ref="B33:D33"/>
    <mergeCell ref="A13:A14"/>
    <mergeCell ref="A6:C6"/>
    <mergeCell ref="D6:E6"/>
    <mergeCell ref="B16:F17"/>
    <mergeCell ref="A16:A17"/>
    <mergeCell ref="A19:F19"/>
    <mergeCell ref="A20:F24"/>
    <mergeCell ref="B26:D26"/>
    <mergeCell ref="B27:D27"/>
    <mergeCell ref="B28:D28"/>
    <mergeCell ref="B44:D44"/>
    <mergeCell ref="B39:D39"/>
    <mergeCell ref="B30:D30"/>
    <mergeCell ref="B31:D31"/>
    <mergeCell ref="B32:D32"/>
    <mergeCell ref="B35:D35"/>
    <mergeCell ref="B48:D48"/>
    <mergeCell ref="B34:D34"/>
    <mergeCell ref="B52:D52"/>
    <mergeCell ref="B37:D37"/>
    <mergeCell ref="B40:D40"/>
    <mergeCell ref="B38:D38"/>
    <mergeCell ref="B36:D36"/>
    <mergeCell ref="B47:D47"/>
    <mergeCell ref="B49:D49"/>
    <mergeCell ref="B50:D50"/>
    <mergeCell ref="B51:D51"/>
    <mergeCell ref="B45:D45"/>
    <mergeCell ref="B46:D46"/>
    <mergeCell ref="B41:D41"/>
    <mergeCell ref="B42:D42"/>
    <mergeCell ref="B43:D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DB9A-7516-465F-9240-889DC6A92EC5}">
  <dimension ref="A1:F56"/>
  <sheetViews>
    <sheetView showGridLines="0" topLeftCell="A19" workbookViewId="0">
      <selection activeCell="C50" activeCellId="4" sqref="B8:B9 C8 C12:C34 C37:E48 C50:E56"/>
    </sheetView>
  </sheetViews>
  <sheetFormatPr baseColWidth="10" defaultColWidth="11.5546875" defaultRowHeight="14.4" x14ac:dyDescent="0.3"/>
  <cols>
    <col min="1" max="1" width="27.44140625" style="2" bestFit="1" customWidth="1"/>
    <col min="2" max="2" width="43.44140625" style="2" customWidth="1"/>
    <col min="3" max="3" width="10.5546875" style="2" customWidth="1"/>
    <col min="4" max="4" width="17.6640625" style="2" bestFit="1" customWidth="1"/>
    <col min="5" max="5" width="13.88671875" style="2" customWidth="1"/>
    <col min="6" max="16384" width="11.5546875" style="2"/>
  </cols>
  <sheetData>
    <row r="1" spans="1:6" ht="70.95" customHeight="1" x14ac:dyDescent="0.3">
      <c r="A1" s="68" t="s">
        <v>0</v>
      </c>
      <c r="B1" s="69"/>
      <c r="C1" s="69"/>
      <c r="D1" s="69"/>
      <c r="E1" s="69"/>
      <c r="F1" s="70"/>
    </row>
    <row r="2" spans="1:6" ht="15" thickBot="1" x14ac:dyDescent="0.35">
      <c r="A2" s="71" t="s">
        <v>72</v>
      </c>
      <c r="B2" s="72"/>
      <c r="C2" s="72"/>
      <c r="D2" s="72"/>
      <c r="E2" s="72"/>
      <c r="F2" s="73"/>
    </row>
    <row r="4" spans="1:6" x14ac:dyDescent="0.3">
      <c r="A4" s="28" t="s">
        <v>73</v>
      </c>
    </row>
    <row r="6" spans="1:6" x14ac:dyDescent="0.3">
      <c r="A6" s="103" t="s">
        <v>74</v>
      </c>
      <c r="B6" s="103"/>
      <c r="C6" s="103"/>
      <c r="D6" s="103"/>
      <c r="E6" s="103"/>
    </row>
    <row r="7" spans="1:6" x14ac:dyDescent="0.3">
      <c r="A7" s="41" t="s">
        <v>19</v>
      </c>
      <c r="B7" s="42" t="s">
        <v>21</v>
      </c>
      <c r="C7" s="42" t="s">
        <v>75</v>
      </c>
      <c r="D7" s="42" t="s">
        <v>76</v>
      </c>
      <c r="E7" s="43" t="s">
        <v>77</v>
      </c>
    </row>
    <row r="8" spans="1:6" x14ac:dyDescent="0.3">
      <c r="A8" s="37" t="s">
        <v>3</v>
      </c>
      <c r="B8" s="46"/>
      <c r="C8" s="47"/>
      <c r="D8" s="12">
        <v>0</v>
      </c>
      <c r="E8" s="39">
        <f>C8*D8</f>
        <v>0</v>
      </c>
    </row>
    <row r="9" spans="1:6" x14ac:dyDescent="0.3">
      <c r="A9" s="37" t="str">
        <f>IF(B8="AUTRE","STAND HORS STANDARD","")</f>
        <v/>
      </c>
      <c r="B9" s="49"/>
      <c r="C9" s="50">
        <f>IF(Commande_Matos[[#This Row],[Référence]]&gt;0,1,0)</f>
        <v>0</v>
      </c>
      <c r="D9" s="12"/>
      <c r="E9" s="39">
        <f>C9*D9</f>
        <v>0</v>
      </c>
    </row>
    <row r="10" spans="1:6" x14ac:dyDescent="0.3">
      <c r="A10" s="37" t="str">
        <f>IF(B8&gt;0,"MOBILIER GRATUIT","")</f>
        <v/>
      </c>
      <c r="B10" s="11" t="str">
        <f>IF(B8&gt;0,"Table 180_Gratuite","")</f>
        <v/>
      </c>
      <c r="C10" s="45">
        <f>IF(B8="SMALL",1,IF(B8="MEDIUM",2,IF(B8="LARGE",3,0)))</f>
        <v>0</v>
      </c>
      <c r="D10" s="12" t="str">
        <f>IF(B8&gt;0,0,"")</f>
        <v/>
      </c>
      <c r="E10" s="39" t="e">
        <f t="shared" ref="E10:E11" si="0">C10*D10</f>
        <v>#VALUE!</v>
      </c>
    </row>
    <row r="11" spans="1:6" x14ac:dyDescent="0.3">
      <c r="A11" s="37" t="str">
        <f>IF(B8&gt;0,"MOBILIER GRATUIT","")</f>
        <v/>
      </c>
      <c r="B11" s="11" t="str">
        <f>IF(B8&gt;0,"Chaise_Gratuite","")</f>
        <v/>
      </c>
      <c r="C11" s="45">
        <f>IF(B8="SMALL",2,IF(B8="MEDIUM",4,IF(B8="LARGE",6,0)))</f>
        <v>0</v>
      </c>
      <c r="D11" s="12" t="str">
        <f>IF(B8&gt;0,0,"")</f>
        <v/>
      </c>
      <c r="E11" s="39" t="e">
        <f t="shared" si="0"/>
        <v>#VALUE!</v>
      </c>
    </row>
    <row r="12" spans="1:6" x14ac:dyDescent="0.3">
      <c r="A12" s="37" t="s">
        <v>23</v>
      </c>
      <c r="B12" s="11" t="s">
        <v>25</v>
      </c>
      <c r="C12" s="47"/>
      <c r="D12" s="12">
        <v>12</v>
      </c>
      <c r="E12" s="39">
        <f>C12*D12</f>
        <v>0</v>
      </c>
    </row>
    <row r="13" spans="1:6" x14ac:dyDescent="0.3">
      <c r="A13" s="37" t="s">
        <v>23</v>
      </c>
      <c r="B13" s="11" t="s">
        <v>27</v>
      </c>
      <c r="C13" s="47"/>
      <c r="D13" s="12">
        <v>12</v>
      </c>
      <c r="E13" s="39">
        <f t="shared" ref="E13:E34" si="1">C13*D13</f>
        <v>0</v>
      </c>
    </row>
    <row r="14" spans="1:6" x14ac:dyDescent="0.3">
      <c r="A14" s="37" t="s">
        <v>23</v>
      </c>
      <c r="B14" s="11" t="s">
        <v>29</v>
      </c>
      <c r="C14" s="47"/>
      <c r="D14" s="12">
        <v>15</v>
      </c>
      <c r="E14" s="39">
        <f t="shared" si="1"/>
        <v>0</v>
      </c>
    </row>
    <row r="15" spans="1:6" x14ac:dyDescent="0.3">
      <c r="A15" s="37" t="s">
        <v>23</v>
      </c>
      <c r="B15" s="11" t="s">
        <v>31</v>
      </c>
      <c r="C15" s="47"/>
      <c r="D15" s="12">
        <v>20</v>
      </c>
      <c r="E15" s="39">
        <f t="shared" si="1"/>
        <v>0</v>
      </c>
    </row>
    <row r="16" spans="1:6" x14ac:dyDescent="0.3">
      <c r="A16" s="37" t="s">
        <v>23</v>
      </c>
      <c r="B16" s="11" t="s">
        <v>33</v>
      </c>
      <c r="C16" s="47"/>
      <c r="D16" s="12">
        <v>16</v>
      </c>
      <c r="E16" s="39">
        <f t="shared" si="1"/>
        <v>0</v>
      </c>
    </row>
    <row r="17" spans="1:5" x14ac:dyDescent="0.3">
      <c r="A17" s="37" t="s">
        <v>23</v>
      </c>
      <c r="B17" s="11" t="s">
        <v>35</v>
      </c>
      <c r="C17" s="47"/>
      <c r="D17" s="12">
        <v>5</v>
      </c>
      <c r="E17" s="39">
        <f t="shared" si="1"/>
        <v>0</v>
      </c>
    </row>
    <row r="18" spans="1:5" x14ac:dyDescent="0.3">
      <c r="A18" s="37" t="s">
        <v>23</v>
      </c>
      <c r="B18" s="11" t="s">
        <v>37</v>
      </c>
      <c r="C18" s="47"/>
      <c r="D18" s="12">
        <v>12</v>
      </c>
      <c r="E18" s="39">
        <f t="shared" si="1"/>
        <v>0</v>
      </c>
    </row>
    <row r="19" spans="1:5" x14ac:dyDescent="0.3">
      <c r="A19" s="37" t="s">
        <v>23</v>
      </c>
      <c r="B19" s="11" t="s">
        <v>39</v>
      </c>
      <c r="C19" s="47"/>
      <c r="D19" s="12">
        <v>30</v>
      </c>
      <c r="E19" s="39">
        <f t="shared" si="1"/>
        <v>0</v>
      </c>
    </row>
    <row r="20" spans="1:5" x14ac:dyDescent="0.3">
      <c r="A20" s="37" t="s">
        <v>40</v>
      </c>
      <c r="B20" s="11" t="s">
        <v>42</v>
      </c>
      <c r="C20" s="47"/>
      <c r="D20" s="12">
        <v>120</v>
      </c>
      <c r="E20" s="39">
        <f t="shared" si="1"/>
        <v>0</v>
      </c>
    </row>
    <row r="21" spans="1:5" x14ac:dyDescent="0.3">
      <c r="A21" s="37" t="s">
        <v>40</v>
      </c>
      <c r="B21" s="11" t="s">
        <v>44</v>
      </c>
      <c r="C21" s="47"/>
      <c r="D21" s="12">
        <v>120</v>
      </c>
      <c r="E21" s="39">
        <f t="shared" si="1"/>
        <v>0</v>
      </c>
    </row>
    <row r="22" spans="1:5" x14ac:dyDescent="0.3">
      <c r="A22" s="37" t="s">
        <v>40</v>
      </c>
      <c r="B22" s="11" t="s">
        <v>46</v>
      </c>
      <c r="C22" s="47"/>
      <c r="D22" s="12">
        <v>180</v>
      </c>
      <c r="E22" s="39">
        <f t="shared" si="1"/>
        <v>0</v>
      </c>
    </row>
    <row r="23" spans="1:5" x14ac:dyDescent="0.3">
      <c r="A23" s="37" t="s">
        <v>40</v>
      </c>
      <c r="B23" s="11" t="s">
        <v>48</v>
      </c>
      <c r="C23" s="47"/>
      <c r="D23" s="12">
        <v>335</v>
      </c>
      <c r="E23" s="39">
        <f t="shared" si="1"/>
        <v>0</v>
      </c>
    </row>
    <row r="24" spans="1:5" x14ac:dyDescent="0.3">
      <c r="A24" s="37" t="s">
        <v>40</v>
      </c>
      <c r="B24" s="11" t="s">
        <v>50</v>
      </c>
      <c r="C24" s="47"/>
      <c r="D24" s="12">
        <v>5.5</v>
      </c>
      <c r="E24" s="39">
        <f t="shared" si="1"/>
        <v>0</v>
      </c>
    </row>
    <row r="25" spans="1:5" x14ac:dyDescent="0.3">
      <c r="A25" s="37" t="s">
        <v>51</v>
      </c>
      <c r="B25" s="11" t="s">
        <v>53</v>
      </c>
      <c r="C25" s="47"/>
      <c r="D25" s="12">
        <v>250</v>
      </c>
      <c r="E25" s="39">
        <f t="shared" si="1"/>
        <v>0</v>
      </c>
    </row>
    <row r="26" spans="1:5" x14ac:dyDescent="0.3">
      <c r="A26" s="37" t="s">
        <v>51</v>
      </c>
      <c r="B26" s="11" t="s">
        <v>54</v>
      </c>
      <c r="C26" s="47"/>
      <c r="D26" s="12">
        <v>50</v>
      </c>
      <c r="E26" s="39">
        <f t="shared" si="1"/>
        <v>0</v>
      </c>
    </row>
    <row r="27" spans="1:5" x14ac:dyDescent="0.3">
      <c r="A27" s="37" t="s">
        <v>51</v>
      </c>
      <c r="B27" s="11" t="s">
        <v>56</v>
      </c>
      <c r="C27" s="47"/>
      <c r="D27" s="12">
        <v>250</v>
      </c>
      <c r="E27" s="39">
        <f t="shared" si="1"/>
        <v>0</v>
      </c>
    </row>
    <row r="28" spans="1:5" x14ac:dyDescent="0.3">
      <c r="A28" s="37" t="s">
        <v>51</v>
      </c>
      <c r="B28" s="11" t="s">
        <v>58</v>
      </c>
      <c r="C28" s="47"/>
      <c r="D28" s="12">
        <v>625</v>
      </c>
      <c r="E28" s="39">
        <f t="shared" si="1"/>
        <v>0</v>
      </c>
    </row>
    <row r="29" spans="1:5" x14ac:dyDescent="0.3">
      <c r="A29" s="37" t="s">
        <v>59</v>
      </c>
      <c r="B29" s="11" t="s">
        <v>61</v>
      </c>
      <c r="C29" s="47"/>
      <c r="D29" s="12">
        <v>120</v>
      </c>
      <c r="E29" s="39">
        <f t="shared" si="1"/>
        <v>0</v>
      </c>
    </row>
    <row r="30" spans="1:5" x14ac:dyDescent="0.3">
      <c r="A30" s="37" t="s">
        <v>59</v>
      </c>
      <c r="B30" s="11" t="s">
        <v>63</v>
      </c>
      <c r="C30" s="47"/>
      <c r="D30" s="12">
        <v>180</v>
      </c>
      <c r="E30" s="39">
        <f t="shared" si="1"/>
        <v>0</v>
      </c>
    </row>
    <row r="31" spans="1:5" x14ac:dyDescent="0.3">
      <c r="A31" s="37" t="s">
        <v>59</v>
      </c>
      <c r="B31" s="11" t="s">
        <v>65</v>
      </c>
      <c r="C31" s="47"/>
      <c r="D31" s="12">
        <v>200</v>
      </c>
      <c r="E31" s="39">
        <f t="shared" si="1"/>
        <v>0</v>
      </c>
    </row>
    <row r="32" spans="1:5" x14ac:dyDescent="0.3">
      <c r="A32" s="37" t="s">
        <v>59</v>
      </c>
      <c r="B32" s="11" t="s">
        <v>67</v>
      </c>
      <c r="C32" s="47"/>
      <c r="D32" s="12">
        <v>400</v>
      </c>
      <c r="E32" s="39">
        <f t="shared" si="1"/>
        <v>0</v>
      </c>
    </row>
    <row r="33" spans="1:5" x14ac:dyDescent="0.3">
      <c r="A33" s="37" t="s">
        <v>59</v>
      </c>
      <c r="B33" s="11" t="s">
        <v>69</v>
      </c>
      <c r="C33" s="47"/>
      <c r="D33" s="12">
        <v>200</v>
      </c>
      <c r="E33" s="39">
        <f t="shared" si="1"/>
        <v>0</v>
      </c>
    </row>
    <row r="34" spans="1:5" x14ac:dyDescent="0.3">
      <c r="A34" s="38" t="s">
        <v>59</v>
      </c>
      <c r="B34" s="30" t="s">
        <v>71</v>
      </c>
      <c r="C34" s="48"/>
      <c r="D34" s="29">
        <v>800</v>
      </c>
      <c r="E34" s="40">
        <f t="shared" si="1"/>
        <v>0</v>
      </c>
    </row>
    <row r="35" spans="1:5" ht="28.95" customHeight="1" thickBot="1" x14ac:dyDescent="0.35">
      <c r="A35" s="99" t="s">
        <v>78</v>
      </c>
      <c r="B35" s="100"/>
      <c r="C35" s="100"/>
      <c r="D35" s="100"/>
      <c r="E35" s="44" t="e">
        <f>SUM(E8:E34)</f>
        <v>#VALUE!</v>
      </c>
    </row>
    <row r="36" spans="1:5" ht="15" thickBot="1" x14ac:dyDescent="0.35"/>
    <row r="37" spans="1:5" x14ac:dyDescent="0.3">
      <c r="A37" s="104" t="s">
        <v>79</v>
      </c>
      <c r="B37" s="105"/>
      <c r="C37" s="108"/>
      <c r="D37" s="108"/>
      <c r="E37" s="109"/>
    </row>
    <row r="38" spans="1:5" x14ac:dyDescent="0.3">
      <c r="A38" s="106" t="str">
        <f>IF(C37="Oui","Pour quel usage?","")</f>
        <v/>
      </c>
      <c r="B38" s="107"/>
      <c r="C38" s="78"/>
      <c r="D38" s="78"/>
      <c r="E38" s="79"/>
    </row>
    <row r="39" spans="1:5" x14ac:dyDescent="0.3">
      <c r="A39" s="110" t="s">
        <v>80</v>
      </c>
      <c r="B39" s="111"/>
      <c r="C39" s="93"/>
      <c r="D39" s="93"/>
      <c r="E39" s="94"/>
    </row>
    <row r="40" spans="1:5" ht="31.2" customHeight="1" x14ac:dyDescent="0.3">
      <c r="A40" s="76" t="str">
        <f>IF(C39="Oui","Précisez le type de déchets et la quantité. S'il s'agit de déchets dangereux, merci de le préciser","")</f>
        <v/>
      </c>
      <c r="B40" s="77"/>
      <c r="C40" s="78"/>
      <c r="D40" s="78"/>
      <c r="E40" s="79"/>
    </row>
    <row r="41" spans="1:5" x14ac:dyDescent="0.3">
      <c r="A41" s="110" t="s">
        <v>81</v>
      </c>
      <c r="B41" s="111"/>
      <c r="C41" s="93"/>
      <c r="D41" s="93"/>
      <c r="E41" s="94"/>
    </row>
    <row r="42" spans="1:5" x14ac:dyDescent="0.3">
      <c r="A42" s="76" t="str">
        <f>IF(C41="Oui","Précisez de quelle manière.","")</f>
        <v/>
      </c>
      <c r="B42" s="77"/>
      <c r="C42" s="78"/>
      <c r="D42" s="78"/>
      <c r="E42" s="79"/>
    </row>
    <row r="43" spans="1:5" x14ac:dyDescent="0.3">
      <c r="A43" s="82" t="s">
        <v>82</v>
      </c>
      <c r="B43" s="83"/>
      <c r="C43" s="84"/>
      <c r="D43" s="84"/>
      <c r="E43" s="85"/>
    </row>
    <row r="44" spans="1:5" x14ac:dyDescent="0.3">
      <c r="A44" s="90" t="s">
        <v>83</v>
      </c>
      <c r="B44" s="55"/>
      <c r="C44" s="80"/>
      <c r="D44" s="80"/>
      <c r="E44" s="81"/>
    </row>
    <row r="45" spans="1:5" x14ac:dyDescent="0.3">
      <c r="A45" s="82" t="s">
        <v>84</v>
      </c>
      <c r="B45" s="83"/>
      <c r="C45" s="84"/>
      <c r="D45" s="84"/>
      <c r="E45" s="85"/>
    </row>
    <row r="46" spans="1:5" x14ac:dyDescent="0.3">
      <c r="A46" s="82" t="s">
        <v>85</v>
      </c>
      <c r="B46" s="83"/>
      <c r="C46" s="84"/>
      <c r="D46" s="84"/>
      <c r="E46" s="85"/>
    </row>
    <row r="47" spans="1:5" ht="41.4" customHeight="1" x14ac:dyDescent="0.3">
      <c r="A47" s="91" t="s">
        <v>86</v>
      </c>
      <c r="B47" s="92"/>
      <c r="C47" s="93"/>
      <c r="D47" s="93"/>
      <c r="E47" s="94"/>
    </row>
    <row r="48" spans="1:5" ht="48.75" customHeight="1" thickBot="1" x14ac:dyDescent="0.35">
      <c r="A48" s="97" t="str">
        <f>IF(C47="Oui","L'organisation vous fera parvenir un devis adapté pour ce matériel spécifique","")</f>
        <v/>
      </c>
      <c r="B48" s="98"/>
      <c r="C48" s="95"/>
      <c r="D48" s="95"/>
      <c r="E48" s="96"/>
    </row>
    <row r="49" spans="1:5" ht="15" thickBot="1" x14ac:dyDescent="0.35"/>
    <row r="50" spans="1:5" x14ac:dyDescent="0.3">
      <c r="A50" s="32" t="str">
        <f>IF(C24&gt;0,"Tapis","-")</f>
        <v>-</v>
      </c>
      <c r="B50" s="33" t="str">
        <f>IF(C24&gt;0,"Merci de spécifier la couleur souhaitée","-")</f>
        <v>-</v>
      </c>
      <c r="C50" s="101"/>
      <c r="D50" s="101"/>
      <c r="E50" s="102"/>
    </row>
    <row r="51" spans="1:5" s="1" customFormat="1" ht="46.95" customHeight="1" x14ac:dyDescent="0.3">
      <c r="A51" s="34" t="str">
        <f>IF(C29&gt;0,B29,"")</f>
        <v/>
      </c>
      <c r="B51" s="31" t="str">
        <f>IF(C29&gt;0,"Merci de spécifier l'usage, la consommation totale en watts de l'ensemble des appareils","-")</f>
        <v>-</v>
      </c>
      <c r="C51" s="86"/>
      <c r="D51" s="86"/>
      <c r="E51" s="87"/>
    </row>
    <row r="52" spans="1:5" s="1" customFormat="1" ht="46.95" customHeight="1" x14ac:dyDescent="0.3">
      <c r="A52" s="34" t="str">
        <f t="shared" ref="A52:A56" si="2">IF(C30&gt;0,B30,"")</f>
        <v/>
      </c>
      <c r="B52" s="31" t="str">
        <f t="shared" ref="B52:B56" si="3">IF(C30&gt;0,"Merci de spécifier l'usage, la consommation totale en watts de l'ensemble des appareils","-")</f>
        <v>-</v>
      </c>
      <c r="C52" s="86"/>
      <c r="D52" s="86"/>
      <c r="E52" s="87"/>
    </row>
    <row r="53" spans="1:5" s="1" customFormat="1" ht="46.95" customHeight="1" x14ac:dyDescent="0.3">
      <c r="A53" s="34" t="str">
        <f t="shared" si="2"/>
        <v/>
      </c>
      <c r="B53" s="31" t="str">
        <f t="shared" si="3"/>
        <v>-</v>
      </c>
      <c r="C53" s="86"/>
      <c r="D53" s="86"/>
      <c r="E53" s="87"/>
    </row>
    <row r="54" spans="1:5" s="1" customFormat="1" ht="46.95" customHeight="1" x14ac:dyDescent="0.3">
      <c r="A54" s="34" t="str">
        <f t="shared" si="2"/>
        <v/>
      </c>
      <c r="B54" s="31" t="str">
        <f t="shared" si="3"/>
        <v>-</v>
      </c>
      <c r="C54" s="86"/>
      <c r="D54" s="86"/>
      <c r="E54" s="87"/>
    </row>
    <row r="55" spans="1:5" s="1" customFormat="1" ht="46.95" customHeight="1" x14ac:dyDescent="0.3">
      <c r="A55" s="34" t="str">
        <f t="shared" si="2"/>
        <v/>
      </c>
      <c r="B55" s="31" t="str">
        <f t="shared" si="3"/>
        <v>-</v>
      </c>
      <c r="C55" s="86"/>
      <c r="D55" s="86"/>
      <c r="E55" s="87"/>
    </row>
    <row r="56" spans="1:5" s="1" customFormat="1" ht="46.95" customHeight="1" thickBot="1" x14ac:dyDescent="0.35">
      <c r="A56" s="35" t="str">
        <f t="shared" si="2"/>
        <v/>
      </c>
      <c r="B56" s="36" t="str">
        <f t="shared" si="3"/>
        <v>-</v>
      </c>
      <c r="C56" s="88"/>
      <c r="D56" s="88"/>
      <c r="E56" s="89"/>
    </row>
  </sheetData>
  <sheetProtection algorithmName="SHA-512" hashValue="F3UAoZkbgm/kfIuRQgFLXo/TnDEENNedeoN+rKLnsQ2hIDE9IvRH5oxd8AhKkW9LRN8PTxj2xb9q09t3N2QPgA==" saltValue="s8aojDntSr5ScE0JLENlog==" spinCount="100000" sheet="1" deleteColumns="0" deleteRows="0" selectLockedCells="1"/>
  <mergeCells count="35">
    <mergeCell ref="A1:F1"/>
    <mergeCell ref="A2:F2"/>
    <mergeCell ref="A48:B48"/>
    <mergeCell ref="A35:D35"/>
    <mergeCell ref="C50:E50"/>
    <mergeCell ref="A6:E6"/>
    <mergeCell ref="A37:B37"/>
    <mergeCell ref="A38:B38"/>
    <mergeCell ref="C37:E37"/>
    <mergeCell ref="C38:E38"/>
    <mergeCell ref="A39:B39"/>
    <mergeCell ref="C39:E39"/>
    <mergeCell ref="A40:B40"/>
    <mergeCell ref="C40:E40"/>
    <mergeCell ref="A41:B41"/>
    <mergeCell ref="C41:E41"/>
    <mergeCell ref="C51:E51"/>
    <mergeCell ref="C56:E56"/>
    <mergeCell ref="A43:B43"/>
    <mergeCell ref="C43:E43"/>
    <mergeCell ref="A44:B44"/>
    <mergeCell ref="C52:E52"/>
    <mergeCell ref="C53:E53"/>
    <mergeCell ref="C54:E54"/>
    <mergeCell ref="C55:E55"/>
    <mergeCell ref="A47:B47"/>
    <mergeCell ref="C47:E47"/>
    <mergeCell ref="A46:B46"/>
    <mergeCell ref="C46:E46"/>
    <mergeCell ref="C48:E48"/>
    <mergeCell ref="A42:B42"/>
    <mergeCell ref="C42:E42"/>
    <mergeCell ref="C44:E44"/>
    <mergeCell ref="A45:B45"/>
    <mergeCell ref="C45:E45"/>
  </mergeCells>
  <conditionalFormatting sqref="B9">
    <cfRule type="expression" dxfId="0" priority="8">
      <formula>$B$8="Autre"</formula>
    </cfRule>
  </conditionalFormatting>
  <conditionalFormatting sqref="C38:E38">
    <cfRule type="expression" priority="12">
      <formula>$C$37="Non"</formula>
    </cfRule>
    <cfRule type="expression" dxfId="11" priority="15">
      <formula>$C$37="Oui"</formula>
    </cfRule>
  </conditionalFormatting>
  <conditionalFormatting sqref="C40:E40">
    <cfRule type="expression" dxfId="10" priority="14">
      <formula>$C$39="Oui"</formula>
    </cfRule>
  </conditionalFormatting>
  <conditionalFormatting sqref="C42:E42">
    <cfRule type="expression" dxfId="9" priority="13">
      <formula>$C$41="Oui"</formula>
    </cfRule>
  </conditionalFormatting>
  <conditionalFormatting sqref="C48:E48">
    <cfRule type="expression" dxfId="8" priority="11">
      <formula>$C$47="Oui"</formula>
    </cfRule>
  </conditionalFormatting>
  <conditionalFormatting sqref="C50:E50">
    <cfRule type="expression" dxfId="7" priority="7">
      <formula>$A$50="Tapis"</formula>
    </cfRule>
  </conditionalFormatting>
  <conditionalFormatting sqref="C51:E51">
    <cfRule type="expression" dxfId="6" priority="6">
      <formula>$A$51="Electricité 1x10A"</formula>
    </cfRule>
  </conditionalFormatting>
  <conditionalFormatting sqref="C52:E52">
    <cfRule type="expression" dxfId="5" priority="5">
      <formula>$A$52="Electricité 1x16A Mono"</formula>
    </cfRule>
  </conditionalFormatting>
  <conditionalFormatting sqref="C53:E53">
    <cfRule type="expression" dxfId="4" priority="4">
      <formula>$A$53="Electricité 1x16A Tri 380"</formula>
    </cfRule>
  </conditionalFormatting>
  <conditionalFormatting sqref="C54:E54">
    <cfRule type="expression" dxfId="3" priority="3">
      <formula>$A$54="Electricité 1x32A Tri 380"</formula>
    </cfRule>
  </conditionalFormatting>
  <conditionalFormatting sqref="C55:E55">
    <cfRule type="expression" dxfId="2" priority="2">
      <formula>A$55="Electricité 1x32A Mono"</formula>
    </cfRule>
  </conditionalFormatting>
  <conditionalFormatting sqref="C56:E56">
    <cfRule type="expression" dxfId="1" priority="1">
      <formula>$A$56="Electricité 1x63A Tri 380"</formula>
    </cfRule>
  </conditionalFormatting>
  <dataValidations count="11">
    <dataValidation type="list" allowBlank="1" showInputMessage="1" showErrorMessage="1" promptTitle="Taille standard de stand" prompt="Choisir une taille de stand standard. Si le stand souhaité est hors standard, sélectionné &quot;AUTRE&quot; et indiquer les dimensions précises souhaitées dans la cellule en-dessous._x000a_Superficie (m2) - Longueur (en m) x Profondeur (en m)" sqref="B8" xr:uid="{90343340-F910-4209-A036-8A68BE21E602}">
      <formula1>"SMALL,MEDIUM,LARGE,AUTRE"</formula1>
    </dataValidation>
    <dataValidation allowBlank="1" showInputMessage="1" showErrorMessage="1" promptTitle="Dimensions hors standard" prompt="Veuillez indiquer dans cette cellule les dimensions précises du stand souhaité._x000a_Superficie totale (en m2) - Longueur (en m) x Profondeur (en m)" sqref="B9" xr:uid="{1340229C-117F-4A0E-9F96-A162B5C9420A}"/>
    <dataValidation allowBlank="1" showInputMessage="1" showErrorMessage="1" promptTitle="Mobilier gratuit" prompt="Pour les tailles standards de stand, certaines pièces de mobilier sont incluses (et donc gratuites). Les suppléments seront facturés seront les tarifs indicatifs repris ci-dessous (tarif peu varié en fonction des fournisseurs d'une année à l'autre)." sqref="A10:C11" xr:uid="{DC560B6C-6E4D-4B2D-878B-C6A8F34C0C6D}"/>
    <dataValidation allowBlank="1" showInputMessage="1" showErrorMessage="1" promptTitle="Case à compléter" prompt="Les cases colorées sont à compléter. Si vous n'avez pas besoin de matériel, merci d'indiquer &quot;0&quot; partout dans la colonne des quantités." sqref="A4" xr:uid="{B840A1D7-0FC3-4180-AB3F-0A587EA790DD}"/>
    <dataValidation type="list" allowBlank="1" showInputMessage="1" showErrorMessage="1" promptTitle="Oui ou Non?" prompt="L'eau ne peut en aucun cas être amenée jusqu'à votre stand. Choisir l'option &quot;Oui&quot; nous indique simplement que vous souhaitez, dans la mesure du possible, être proche du point d'eau du festival." sqref="C37:E37" xr:uid="{86B18814-8B9B-4937-B5C1-5B66DF715A6A}">
      <formula1>"Oui,Non"</formula1>
    </dataValidation>
    <dataValidation allowBlank="1" showInputMessage="1" showErrorMessage="1" promptTitle="Oui?" prompt="Merci de préciser quel usage serait fait de l'eau." sqref="C38:E38" xr:uid="{B402CB28-5A90-4DC1-8425-3AFFCFA63A3C}"/>
    <dataValidation type="list" allowBlank="1" showInputMessage="1" showErrorMessage="1" promptTitle="Oui ou Non?" prompt="Votre activité va-t-elle générer des déchets particuliers, autre que du carton? Ou dans une quantité importante?_x000a_" sqref="C39:E39" xr:uid="{5B54719A-FC69-49CA-9EED-A681F36FFE4C}">
      <formula1>"Oui,Non"</formula1>
    </dataValidation>
    <dataValidation allowBlank="1" showInputMessage="1" showErrorMessage="1" promptTitle="Oui?" prompt="Merci de préciser quel(s) type(s) de déchets, s'il s'agit de déchets dangereux et le volume éventuel." sqref="C40:E40" xr:uid="{22C585FC-6908-4F13-8071-4B4228465409}"/>
    <dataValidation type="list" allowBlank="1" showInputMessage="1" showErrorMessage="1" promptTitle="Oui ou Non?" sqref="C41:E41 C43:E47" xr:uid="{41366FC5-F647-4611-B65A-C26AF5066050}">
      <formula1>"Oui,Non"</formula1>
    </dataValidation>
    <dataValidation allowBlank="1" showInputMessage="1" showErrorMessage="1" promptTitle="Oui?" prompt="Merci de préciser quel(s) type(s) de bruit. Musique, utilisation d'un micro, instruments de musique, etc?" sqref="C42:E42" xr:uid="{7EB7B092-1D61-4315-80A2-329C3DCA09F5}"/>
    <dataValidation allowBlank="1" showInputMessage="1" showErrorMessage="1" promptTitle="Oui?" prompt="Merci de préciser le matériel spécifique nécessaire." sqref="C48:E48" xr:uid="{2D8BDFB2-12CE-4A9F-B748-886A94673C0F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93d7e35a-6c3d-4eb1-8ded-e8ef87c62c0b" ContentTypeId="0x010100B533F2427F3D31489B495B7143EB9B05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B2C" ma:contentTypeID="0x010100B533F2427F3D31489B495B7143EB9B051A003858856185461948B2A8064FED119EE1" ma:contentTypeVersion="25" ma:contentTypeDescription="" ma:contentTypeScope="" ma:versionID="d55a0b80719623d7d0bb98d0ec3f08cb">
  <xsd:schema xmlns:xsd="http://www.w3.org/2001/XMLSchema" xmlns:xs="http://www.w3.org/2001/XMLSchema" xmlns:p="http://schemas.microsoft.com/office/2006/metadata/properties" xmlns:ns2="d373b126-6c3e-4ca9-80ea-9e87b2bb1ea4" targetNamespace="http://schemas.microsoft.com/office/2006/metadata/properties" ma:root="true" ma:fieldsID="d7934d8a4e3ffa1adc1fee8dfbff24bb" ns2:_="">
    <xsd:import namespace="d373b126-6c3e-4ca9-80ea-9e87b2bb1ea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TaxCatchAll" minOccurs="0"/>
                <xsd:element ref="ns2:TaxCatchAllLabel" minOccurs="0"/>
                <xsd:element ref="ns2:a66a935641b946adad1180e38ef3a0ac" minOccurs="0"/>
                <xsd:element ref="ns2:l658ae98ba4647c9882cacbc72ee60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3b126-6c3e-4ca9-80ea-9e87b2bb1ea4" elementFormDefault="qualified">
    <xsd:import namespace="http://schemas.microsoft.com/office/2006/documentManagement/types"/>
    <xsd:import namespace="http://schemas.microsoft.com/office/infopath/2007/PartnerControls"/>
    <xsd:element name="Year" ma:index="3" nillable="true" ma:displayName="Year" ma:default="2025" ma:format="Dropdown" ma:internalName="Year" ma:percentage="FALSE">
      <xsd:simpleType>
        <xsd:restriction base="dms:Number">
          <xsd:maxInclusive value="2030"/>
          <xsd:minInclusive value="2010"/>
        </xsd:restriction>
      </xsd:simpleType>
    </xsd:element>
    <xsd:element name="TaxCatchAll" ma:index="8" nillable="true" ma:displayName="Taxonomy Catch All Column" ma:hidden="true" ma:list="{5320b4e8-8c8f-4809-91dc-a607b318951c}" ma:internalName="TaxCatchAll" ma:showField="CatchAllData" ma:web="eca5a921-eb4b-4606-bbe0-2f2491e26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320b4e8-8c8f-4809-91dc-a607b318951c}" ma:internalName="TaxCatchAllLabel" ma:readOnly="true" ma:showField="CatchAllDataLabel" ma:web="eca5a921-eb4b-4606-bbe0-2f2491e26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66a935641b946adad1180e38ef3a0ac" ma:index="11" nillable="true" ma:taxonomy="true" ma:internalName="a66a935641b946adad1180e38ef3a0ac" ma:taxonomyFieldName="Servicevisit" ma:displayName="Service visit" ma:default="" ma:fieldId="{a66a9356-41b9-46ad-ad11-80e38ef3a0ac}" ma:sspId="93d7e35a-6c3d-4eb1-8ded-e8ef87c62c0b" ma:termSetId="08b2c2df-8696-4aed-952f-1b649c86a1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58ae98ba4647c9882cacbc72ee60c4" ma:index="13" nillable="true" ma:taxonomy="true" ma:internalName="l658ae98ba4647c9882cacbc72ee60c4" ma:taxonomyFieldName="DocType_x0020_B2C" ma:displayName="DocType B2C" ma:default="" ma:fieldId="{5658ae98-ba46-47c9-882c-acbc72ee60c4}" ma:sspId="93d7e35a-6c3d-4eb1-8ded-e8ef87c62c0b" ma:termSetId="9379d974-9c12-4a2c-87d6-3f552ee55a1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73b126-6c3e-4ca9-80ea-9e87b2bb1ea4" xsi:nil="true"/>
    <Year xmlns="d373b126-6c3e-4ca9-80ea-9e87b2bb1ea4">2025</Year>
    <l658ae98ba4647c9882cacbc72ee60c4 xmlns="d373b126-6c3e-4ca9-80ea-9e87b2bb1ea4">
      <Terms xmlns="http://schemas.microsoft.com/office/infopath/2007/PartnerControls"/>
    </l658ae98ba4647c9882cacbc72ee60c4>
    <a66a935641b946adad1180e38ef3a0ac xmlns="d373b126-6c3e-4ca9-80ea-9e87b2bb1ea4">
      <Terms xmlns="http://schemas.microsoft.com/office/infopath/2007/PartnerControls"/>
    </a66a935641b946adad1180e38ef3a0ac>
  </documentManagement>
</p:properties>
</file>

<file path=customXml/itemProps1.xml><?xml version="1.0" encoding="utf-8"?>
<ds:datastoreItem xmlns:ds="http://schemas.openxmlformats.org/officeDocument/2006/customXml" ds:itemID="{53C85DB6-E2B6-46C0-9C9A-FDF9B960F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29105-20E9-4A54-BC9B-D907CA2739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198B6CB-DD42-4F45-A2C4-D7C0F4701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3b126-6c3e-4ca9-80ea-9e87b2bb1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418FA3-E438-4DB7-8F45-AB94AB58177A}">
  <ds:schemaRefs>
    <ds:schemaRef ds:uri="http://schemas.microsoft.com/office/2006/metadata/properties"/>
    <ds:schemaRef ds:uri="http://schemas.microsoft.com/office/infopath/2007/PartnerControls"/>
    <ds:schemaRef ds:uri="d373b126-6c3e-4ca9-80ea-9e87b2bb1e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Catalogue</vt:lpstr>
      <vt:lpstr>Fiche technique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El Mann</dc:creator>
  <cp:keywords/>
  <dc:description/>
  <cp:lastModifiedBy>Jessica El Mann</cp:lastModifiedBy>
  <cp:revision/>
  <dcterms:created xsi:type="dcterms:W3CDTF">2025-11-04T07:59:52Z</dcterms:created>
  <dcterms:modified xsi:type="dcterms:W3CDTF">2026-01-30T12:35:33Z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0x010100B533F2427F3D31489B495B7143EB9B051A003858856185461948B2A8064FED119EE1</vt:lpwstr>
  </property>
  <property fmtid="{D5CDD505-2E9C-101B-9397-08002B2CF9AE}" pid="3" name="gcd1dde61217434585270c57b73b9e5a">
    <vt:lpwstr/>
  </property>
  <property fmtid="{D5CDD505-2E9C-101B-9397-08002B2CF9AE}" pid="4" name="DocType_x0020_B2C">
    <vt:lpwstr/>
  </property>
  <property fmtid="{D5CDD505-2E9C-101B-9397-08002B2CF9AE}" pid="5" name="MediaServiceImageTags">
    <vt:lpwstr/>
  </property>
  <property fmtid="{D5CDD505-2E9C-101B-9397-08002B2CF9AE}" pid="6" name="Doctype">
    <vt:lpwstr/>
  </property>
  <property fmtid="{D5CDD505-2E9C-101B-9397-08002B2CF9AE}" pid="7" name="Servicevisit">
    <vt:lpwstr/>
  </property>
  <property fmtid="{D5CDD505-2E9C-101B-9397-08002B2CF9AE}" pid="8" name="lcf76f155ced4ddcb4097134ff3c332f">
    <vt:lpwstr/>
  </property>
  <property fmtid="{D5CDD505-2E9C-101B-9397-08002B2CF9AE}" pid="9" name="DocType B2C">
    <vt:lpwstr/>
  </property>
</Properties>
</file>