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visitbrussels.sharepoint.com/sites/200672-Festivaldessciences/Documents partages/General/I Love Science Festival 2026/PROGRAMMATION/JURY INNOVIRIS/"/>
    </mc:Choice>
  </mc:AlternateContent>
  <xr:revisionPtr revIDLastSave="500" documentId="8_{1ABEA96F-E6D1-411D-9010-838C4F5FEE08}" xr6:coauthVersionLast="47" xr6:coauthVersionMax="47" xr10:uidLastSave="{C736F0C9-1043-4E6D-A57C-3B34B2ACF34E}"/>
  <bookViews>
    <workbookView xWindow="-28920" yWindow="-90" windowWidth="29040" windowHeight="15720" xr2:uid="{E007060D-3D8C-4604-9A34-449C4336B635}"/>
  </bookViews>
  <sheets>
    <sheet name="Catalogus" sheetId="1" r:id="rId1"/>
    <sheet name="Technische fich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C10" i="3"/>
  <c r="C9" i="3" l="1"/>
  <c r="E9" i="3" s="1"/>
  <c r="E15" i="3"/>
  <c r="E16" i="3"/>
  <c r="E18" i="3"/>
  <c r="E19" i="3"/>
  <c r="E25" i="3"/>
  <c r="B56" i="3"/>
  <c r="E14" i="3"/>
  <c r="E23" i="3"/>
  <c r="E26" i="3"/>
  <c r="E27" i="3"/>
  <c r="E29" i="3"/>
  <c r="B53" i="3"/>
  <c r="A9" i="3"/>
  <c r="A10" i="3"/>
  <c r="E8" i="3"/>
  <c r="D11" i="3"/>
  <c r="D10" i="3"/>
  <c r="B10" i="3"/>
  <c r="E13" i="3"/>
  <c r="E21" i="3"/>
  <c r="A50" i="3"/>
  <c r="B54" i="3"/>
  <c r="E17" i="3"/>
  <c r="E33" i="3"/>
  <c r="B11" i="3"/>
  <c r="E22" i="3"/>
  <c r="B52" i="3"/>
  <c r="B51" i="3"/>
  <c r="A11" i="3"/>
  <c r="A48" i="3"/>
  <c r="A42" i="3"/>
  <c r="A40" i="3"/>
  <c r="A38" i="3"/>
  <c r="A51" i="3"/>
  <c r="A52" i="3"/>
  <c r="E20" i="3"/>
  <c r="E28" i="3"/>
  <c r="E12" i="3"/>
  <c r="A53" i="3" l="1"/>
  <c r="E10" i="3"/>
  <c r="E11" i="3"/>
  <c r="A56" i="3"/>
  <c r="E34" i="3"/>
  <c r="A55" i="3"/>
  <c r="B55" i="3"/>
  <c r="E32" i="3"/>
  <c r="E31" i="3"/>
  <c r="E30" i="3"/>
  <c r="B50" i="3"/>
  <c r="A54" i="3"/>
  <c r="E24" i="3"/>
  <c r="E35" i="3" l="1"/>
</calcChain>
</file>

<file path=xl/sharedStrings.xml><?xml version="1.0" encoding="utf-8"?>
<sst xmlns="http://schemas.openxmlformats.org/spreadsheetml/2006/main" count="162" uniqueCount="86">
  <si>
    <t>I LOVE SCIENCE FESTIVAL - 2026</t>
  </si>
  <si>
    <t>STAND</t>
  </si>
  <si>
    <t>SMALL</t>
  </si>
  <si>
    <t>MEDIUM</t>
  </si>
  <si>
    <t>LARGE</t>
  </si>
  <si>
    <t>SUPPORT</t>
  </si>
  <si>
    <t>CATALOGUS</t>
  </si>
  <si>
    <t>Lengte : 4m</t>
  </si>
  <si>
    <t>Diepte : 4m</t>
  </si>
  <si>
    <t>Lengte : 8m</t>
  </si>
  <si>
    <t>Diepte : 6m</t>
  </si>
  <si>
    <t>Lengte : 10m</t>
  </si>
  <si>
    <t>Diepte : 8m</t>
  </si>
  <si>
    <t>Inclusief</t>
  </si>
  <si>
    <t>Tafels 180x80cm</t>
  </si>
  <si>
    <t>Vouwstoelen</t>
  </si>
  <si>
    <t>Gelieve de gewenste oppervlakte in m2, de lengte (in m) en de diepte (in m) te vermelden</t>
  </si>
  <si>
    <t>Deze catalogus wordt louter ter informatie verstrekt om u te helpen bij het invullen van het tabblad “Technische fiche”.</t>
  </si>
  <si>
    <t>ANDERE</t>
  </si>
  <si>
    <t>MATERIAAL BESCHIKBAAR VOOR VERHUUR</t>
  </si>
  <si>
    <t>visit.brussels en Innoviris zijn onderworpen aan de wetgeving op de overheidsopdrachten. De onderstaande lijst kan dan ook wijzigen naargelang de dienstverlener die na evaluatie wordt gekozen. Het meubilair kan variëren afhankelijk van de gekozen dienstverlener en de vermelde afmetingen kunnen eveneens verschillen van de ene dienstverlener tot de andere. De prijzen in dit formulier zijn vastgesteld op basis van een gemiddelde van de op de markt gehanteerde huurprijzen. De vermelde prijzen zijn exclusief btw.</t>
  </si>
  <si>
    <t>Soort</t>
  </si>
  <si>
    <t>Beschrijving</t>
  </si>
  <si>
    <t>Referentie</t>
  </si>
  <si>
    <t>Eenheidsprijs excl. Btw</t>
  </si>
  <si>
    <t>MEUBILAIR</t>
  </si>
  <si>
    <t>INFRASTRUCTUREN</t>
  </si>
  <si>
    <t>ELEKTRICITEIT</t>
  </si>
  <si>
    <t>Rechthoekige tafel 180-200cm x 80cm</t>
  </si>
  <si>
    <t>Rechthoekige tafel 120-140cm x 80cm</t>
  </si>
  <si>
    <t>Zwart stoffen tafelkleed 220cm x 220cm</t>
  </si>
  <si>
    <t>Rond partytafel Ø 85 x H 110 cm</t>
  </si>
  <si>
    <t>Hoes voor partytafel</t>
  </si>
  <si>
    <t>Vouwstoel</t>
  </si>
  <si>
    <t>Berghokje (met sleutel) - 1mx1m (Eenheidsprijs)</t>
  </si>
  <si>
    <t>Toegang tot een gedeelde reserve (Eenheidsprijs)</t>
  </si>
  <si>
    <t>Hoge barkruk H80cm</t>
  </si>
  <si>
    <t>Afzetpaaltjes zwarte koord (lengte 2m - min. 2 paaltjes, prijs per paalte)</t>
  </si>
  <si>
    <t>TV-scherm 40'' op voet</t>
  </si>
  <si>
    <t>Rechthoekig Partytent (3m x 3m - met gewichten en zijkanten - kleur kan variëren. Alleen voor buitengebruik. Geef je wensen aan in de opmerkingen.</t>
  </si>
  <si>
    <t>Rechthoekig Partytent (6m x 3m - met gewichten en zijkanten - kleur kan variëren. Alleen voor buitengebruik. Geef je wensen aan in de opmerkingen.</t>
  </si>
  <si>
    <t>Tapijt (kleur naar keuze), prijs excl. btw/m2. Geef het totale m² op + afmetingen lengte x breedte</t>
  </si>
  <si>
    <t>LED-rail</t>
  </si>
  <si>
    <t>Wifi-verbinding</t>
  </si>
  <si>
    <t>Bekabelde internetverbinding</t>
  </si>
  <si>
    <t>Een elektrische aansluiting van 10A (max. 2.200 watt – bijvoorbeeld gelijk aan 2 computers en een tv)</t>
  </si>
  <si>
    <t>Een enkele 16A-elektriciteitsaansluiting (max. 3.500 watt)</t>
  </si>
  <si>
    <t>Een driefasige 16A 380V-aansluiting (rode stekker)</t>
  </si>
  <si>
    <t>Een driefasige 32A 380V-aansluiting (rode stekker)</t>
  </si>
  <si>
    <t>Een enkele 32A-aansluiting (blauwe stekker)</t>
  </si>
  <si>
    <t>Een driefasige 63A 380V-aansluiting (rode stekker)</t>
  </si>
  <si>
    <t>Tafel 180</t>
  </si>
  <si>
    <t>Tafel 120</t>
  </si>
  <si>
    <t>Zwart stoffen</t>
  </si>
  <si>
    <t>Rond partytafel</t>
  </si>
  <si>
    <t>Partytafel Hoes</t>
  </si>
  <si>
    <t>Zwart Barkruk</t>
  </si>
  <si>
    <t>Zwart afzetpaaltjes koord</t>
  </si>
  <si>
    <t>Berghokje 1mx1m</t>
  </si>
  <si>
    <t>Toegang Reserve 1mx1m</t>
  </si>
  <si>
    <t>Partytent 3x3m</t>
  </si>
  <si>
    <t>Partytent 6x3m</t>
  </si>
  <si>
    <t>Tapijt m2</t>
  </si>
  <si>
    <t>Tv-scherm 40'' op voet</t>
  </si>
  <si>
    <t>Wifi</t>
  </si>
  <si>
    <t>Internetverbinding</t>
  </si>
  <si>
    <t>Elektriciteit 1x10A</t>
  </si>
  <si>
    <t>Elektriciteit 1x16A Mono</t>
  </si>
  <si>
    <t>Elektriciteit 1x16A Tri 380</t>
  </si>
  <si>
    <t>Elektriciteit 1x32A Tri 380</t>
  </si>
  <si>
    <t>Elektriciteit 1x32A Mono</t>
  </si>
  <si>
    <t>Elektriciteit 1x63A Tri 380</t>
  </si>
  <si>
    <t>In te vullen vak</t>
  </si>
  <si>
    <t>Aantal</t>
  </si>
  <si>
    <t>Eenheidsprijs excl. btw</t>
  </si>
  <si>
    <t>Totaalprijs excl. btw</t>
  </si>
  <si>
    <t>Heeft u toegang tot water in de buurt nodig?</t>
  </si>
  <si>
    <t>Gaat u afval produceren?</t>
  </si>
  <si>
    <t>Is uw activiteit luidruchtig en/of geluidintensief?</t>
  </si>
  <si>
    <t>Bent u van plan muziek te spelen?</t>
  </si>
  <si>
    <t>Vereist uw activiteit duisternis?</t>
  </si>
  <si>
    <t>Vereist uw activiteit stilte?</t>
  </si>
  <si>
    <t>Zal uw activiteit vuil achterlaten op de vloer?</t>
  </si>
  <si>
    <t>Is er een specifieke infrastructuur nodig op de stand (technische regie, barrières, speciale vloerbedekking, speciale verlichting, enz.)?</t>
  </si>
  <si>
    <t>Technische fiche</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</si>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</sst>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theme="8" tint="-0.499984740745262"/>
      <name val="Aptos Narrow"/>
      <family val="2"/>
      <scheme val="minor"/>
    </font>
    <font>
      <sz val="11"/>
      <color theme="8" tint="-0.499984740745262"/>
      <name val="Aptos Narrow"/>
      <family val="2"/>
      <scheme val="minor"/>
    </font>
    <font>
      <i/>
      <sz val="10"/>
      <color theme="1"/>
      <name val="Aptos Narrow"/>
      <family val="2"/>
      <scheme val="minor"/>
    </font>
    <font>
      <i/>
      <sz val="11"/>
      <color theme="1"/>
      <name val="Aptos Narrow"/>
      <family val="2"/>
      <scheme val="minor"/>
    </font>
    <font>
      <sz val="11"/>
      <color rgb="FFFF0000"/>
      <name val="Aptos Narrow"/>
      <family val="2"/>
      <scheme val="minor"/>
    </font>
    <font>
      <sz val="11"/>
      <color theme="0"/>
      <name val="Aptos Narrow"/>
      <family val="2"/>
      <scheme val="minor"/>
    </font>
    <font>
      <b/>
      <sz val="12"/>
      <color rgb="FFFF0000"/>
      <name val="Aptos Narrow"/>
      <family val="2"/>
      <scheme val="minor"/>
    </font>
  </fonts>
  <fills count="6">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2">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2" fillId="2" borderId="0" xfId="0" applyFont="1" applyFill="1" applyAlignment="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center" vertical="center"/>
    </xf>
    <xf numFmtId="44" fontId="0" fillId="0" borderId="0" xfId="0" applyNumberFormat="1" applyAlignment="1">
      <alignment vertical="center" wrapText="1"/>
    </xf>
    <xf numFmtId="44" fontId="0" fillId="0" borderId="0" xfId="0" applyNumberFormat="1" applyAlignment="1">
      <alignment vertical="center"/>
    </xf>
    <xf numFmtId="0" fontId="0" fillId="0" borderId="7" xfId="0" applyBorder="1" applyAlignment="1">
      <alignment horizontal="center" vertical="center" wrapText="1"/>
    </xf>
    <xf numFmtId="0" fontId="0" fillId="0" borderId="7" xfId="0" applyBorder="1" applyAlignment="1">
      <alignment horizontal="left" vertical="center" wrapText="1"/>
    </xf>
    <xf numFmtId="44" fontId="0" fillId="0" borderId="7" xfId="0" applyNumberFormat="1" applyBorder="1" applyAlignment="1">
      <alignment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4" fontId="0" fillId="0" borderId="14" xfId="0" applyNumberFormat="1" applyBorder="1" applyAlignment="1">
      <alignment vertical="center" wrapText="1"/>
    </xf>
    <xf numFmtId="0" fontId="0" fillId="0" borderId="15" xfId="0" applyBorder="1" applyAlignment="1">
      <alignment horizontal="center" vertical="center" wrapText="1"/>
    </xf>
    <xf numFmtId="44" fontId="0" fillId="0" borderId="16" xfId="0" applyNumberFormat="1" applyBorder="1" applyAlignment="1">
      <alignment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44" fontId="0" fillId="0" borderId="22" xfId="0" applyNumberFormat="1" applyBorder="1" applyAlignment="1">
      <alignment vertical="center" wrapText="1"/>
    </xf>
    <xf numFmtId="0" fontId="0" fillId="0" borderId="2"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6" fillId="3" borderId="0" xfId="0" applyFont="1" applyFill="1" applyAlignment="1">
      <alignment vertical="center"/>
    </xf>
    <xf numFmtId="44" fontId="0" fillId="0" borderId="25" xfId="0" applyNumberFormat="1" applyBorder="1" applyAlignment="1">
      <alignment vertical="center" wrapText="1"/>
    </xf>
    <xf numFmtId="0" fontId="0" fillId="0" borderId="25" xfId="0" applyBorder="1" applyAlignment="1">
      <alignment horizontal="left" vertical="center" wrapText="1"/>
    </xf>
    <xf numFmtId="0" fontId="0" fillId="0" borderId="8" xfId="0" applyBorder="1" applyAlignment="1">
      <alignment horizontal="center" vertical="center" wrapText="1"/>
    </xf>
    <xf numFmtId="0" fontId="2" fillId="0" borderId="28" xfId="0" applyFont="1" applyBorder="1" applyAlignment="1">
      <alignment horizontal="center" vertical="center"/>
    </xf>
    <xf numFmtId="0" fontId="0" fillId="0" borderId="29" xfId="0" applyBorder="1" applyAlignment="1">
      <alignment horizontal="center" vertical="center"/>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0" fillId="0" borderId="19" xfId="0"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44" fontId="0" fillId="0" borderId="41" xfId="0" applyNumberFormat="1" applyBorder="1" applyAlignment="1">
      <alignment vertical="center"/>
    </xf>
    <xf numFmtId="44" fontId="0" fillId="0" borderId="42" xfId="0" applyNumberFormat="1" applyBorder="1" applyAlignment="1">
      <alignment vertical="center"/>
    </xf>
    <xf numFmtId="44" fontId="0" fillId="4" borderId="6" xfId="0" applyNumberFormat="1" applyFill="1" applyBorder="1" applyAlignment="1">
      <alignment vertical="center"/>
    </xf>
    <xf numFmtId="0" fontId="0" fillId="0" borderId="7" xfId="0" applyBorder="1" applyAlignment="1">
      <alignment horizontal="center" vertical="center"/>
    </xf>
    <xf numFmtId="0" fontId="0" fillId="3" borderId="7" xfId="0" applyFill="1" applyBorder="1" applyAlignment="1" applyProtection="1">
      <alignment horizontal="left" vertical="center"/>
      <protection locked="0"/>
    </xf>
    <xf numFmtId="0" fontId="0" fillId="3" borderId="7"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7" xfId="0" applyBorder="1" applyAlignment="1" applyProtection="1">
      <alignment horizontal="left" vertical="center" wrapText="1"/>
      <protection locked="0"/>
    </xf>
    <xf numFmtId="0" fontId="8" fillId="0" borderId="7" xfId="0" applyFont="1" applyBorder="1" applyAlignment="1">
      <alignment horizontal="center" vertical="center"/>
    </xf>
    <xf numFmtId="0" fontId="0" fillId="0" borderId="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xf>
    <xf numFmtId="0" fontId="0" fillId="0" borderId="13"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2" fillId="4" borderId="1"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5" fillId="0" borderId="0" xfId="0" applyFont="1" applyAlignment="1">
      <alignment horizontal="left" vertical="center" wrapText="1"/>
    </xf>
    <xf numFmtId="0" fontId="2" fillId="4" borderId="1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0" fillId="0" borderId="35" xfId="0" applyBorder="1" applyAlignment="1">
      <alignment horizontal="left" vertical="center" wrapText="1"/>
    </xf>
    <xf numFmtId="0" fontId="0" fillId="0" borderId="23" xfId="0" applyBorder="1" applyAlignment="1">
      <alignment horizontal="left" vertical="center" wrapText="1"/>
    </xf>
    <xf numFmtId="0" fontId="0" fillId="0" borderId="23"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3" borderId="0" xfId="0" applyFill="1" applyAlignment="1" applyProtection="1">
      <alignment horizontal="left" vertical="center"/>
      <protection locked="0"/>
    </xf>
    <xf numFmtId="0" fontId="0" fillId="3" borderId="27" xfId="0" applyFill="1" applyBorder="1" applyAlignment="1" applyProtection="1">
      <alignment horizontal="left" vertical="center"/>
      <protection locked="0"/>
    </xf>
    <xf numFmtId="0" fontId="0" fillId="0" borderId="31" xfId="0" applyBorder="1" applyAlignment="1">
      <alignment horizontal="left" vertical="center"/>
    </xf>
    <xf numFmtId="0" fontId="0" fillId="0" borderId="8" xfId="0" applyBorder="1" applyAlignment="1">
      <alignment horizontal="left" vertical="center"/>
    </xf>
    <xf numFmtId="0" fontId="0" fillId="3" borderId="8"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0" fontId="0" fillId="0" borderId="8"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26" xfId="0" applyBorder="1" applyAlignment="1">
      <alignment horizontal="left" vertical="center"/>
    </xf>
    <xf numFmtId="0" fontId="0" fillId="0" borderId="37" xfId="0" applyBorder="1" applyAlignment="1">
      <alignment horizontal="left" vertical="center" wrapText="1"/>
    </xf>
    <xf numFmtId="0" fontId="0" fillId="0" borderId="24" xfId="0" applyBorder="1" applyAlignment="1">
      <alignment horizontal="left" vertical="center" wrapText="1"/>
    </xf>
    <xf numFmtId="0" fontId="0" fillId="3" borderId="24" xfId="0" applyFill="1" applyBorder="1" applyAlignment="1" applyProtection="1">
      <alignment horizontal="left" vertical="center"/>
      <protection locked="0"/>
    </xf>
    <xf numFmtId="0" fontId="0" fillId="3" borderId="38" xfId="0" applyFill="1" applyBorder="1" applyAlignment="1" applyProtection="1">
      <alignment horizontal="left"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 fillId="4" borderId="4" xfId="0" applyFont="1" applyFill="1" applyBorder="1" applyAlignment="1">
      <alignment horizontal="right" vertical="center"/>
    </xf>
    <xf numFmtId="0" fontId="2" fillId="4" borderId="5" xfId="0" applyFont="1" applyFill="1" applyBorder="1" applyAlignment="1">
      <alignment horizontal="right" vertical="center"/>
    </xf>
    <xf numFmtId="0" fontId="0" fillId="0" borderId="29"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1" fillId="5" borderId="23" xfId="0" applyFont="1" applyFill="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5" xfId="0" applyBorder="1" applyAlignment="1">
      <alignment horizontal="left" vertical="center"/>
    </xf>
    <xf numFmtId="0" fontId="0" fillId="0" borderId="23" xfId="0" applyBorder="1" applyAlignment="1">
      <alignment horizontal="left" vertical="center"/>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0" borderId="37" xfId="0" applyBorder="1" applyAlignment="1">
      <alignment horizontal="left" vertical="center"/>
    </xf>
    <xf numFmtId="0" fontId="0" fillId="0" borderId="24" xfId="0" applyBorder="1" applyAlignment="1">
      <alignment horizontal="left"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cellXfs>
  <cellStyles count="1">
    <cellStyle name="Normal" xfId="0" builtinId="0"/>
  </cellStyles>
  <dxfs count="21">
    <dxf>
      <fill>
        <patternFill>
          <bgColor theme="8" tint="0.79998168889431442"/>
        </patternFill>
      </fill>
      <border>
        <left style="thin">
          <color rgb="FFFF0000"/>
        </left>
        <right style="thin">
          <color rgb="FFFF0000"/>
        </right>
        <top style="thin">
          <color rgb="FFFF0000"/>
        </top>
        <bottom style="thin">
          <color rgb="FFFF0000"/>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border>
        <left style="thin">
          <color rgb="FFFF0000"/>
        </left>
        <right style="thin">
          <color rgb="FFFF0000"/>
        </right>
        <top style="thin">
          <color rgb="FFFF0000"/>
        </top>
        <bottom style="thin">
          <color rgb="FFFF0000"/>
        </bottom>
        <vertical/>
        <horizontal/>
      </border>
    </dxf>
    <dxf>
      <fill>
        <patternFill>
          <bgColor theme="8" tint="0.79998168889431442"/>
        </patternFill>
      </fill>
      <border>
        <left style="thin">
          <color rgb="FFFF0000"/>
        </left>
        <right style="thin">
          <color rgb="FFFF0000"/>
        </right>
        <top style="thin">
          <color rgb="FFFF0000"/>
        </top>
        <bottom style="thin">
          <color rgb="FFFF0000"/>
        </bottom>
        <vertical/>
        <horizontal/>
      </border>
    </dxf>
    <dxf>
      <fill>
        <patternFill>
          <bgColor theme="8" tint="0.79998168889431442"/>
        </patternFill>
      </fill>
      <border>
        <left style="thin">
          <color rgb="FFFF0000"/>
        </left>
        <right style="thin">
          <color rgb="FFFF0000"/>
        </right>
        <top style="thin">
          <color rgb="FFFF0000"/>
        </top>
        <bottom style="thin">
          <color rgb="FFFF0000"/>
        </bottom>
        <vertical/>
        <horizontal/>
      </border>
    </dxf>
    <dxf>
      <fill>
        <patternFill>
          <bgColor theme="8" tint="0.79998168889431442"/>
        </patternFill>
      </fill>
      <border>
        <left style="thin">
          <color rgb="FFFF0000"/>
        </left>
        <right style="thin">
          <color rgb="FFFF0000"/>
        </right>
        <top style="thin">
          <color rgb="FFFF0000"/>
        </top>
        <bottom style="thin">
          <color rgb="FFFF0000"/>
        </bottom>
        <vertical/>
        <horizontal/>
      </border>
    </dxf>
    <dxf>
      <font>
        <b/>
        <i val="0"/>
        <strike val="0"/>
        <condense val="0"/>
        <extend val="0"/>
        <outline val="0"/>
        <shadow val="0"/>
        <u val="none"/>
        <vertAlign val="baseline"/>
        <sz val="11"/>
        <color theme="1"/>
        <name val="Aptos Narrow"/>
        <family val="2"/>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4" formatCode="_-* #,##0.00\ &quot;€&quot;_-;\-* #,##0.00\ &quot;€&quot;_-;_-* &quot;-&quot;??\ &quot;€&quot;_-;_-@_-"/>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4" formatCode="_-* #,##0.00\ &quot;€&quot;_-;\-* #,##0.00\ &quot;€&quot;_-;_-* &quot;-&quot;??\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medium">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231531</xdr:colOff>
      <xdr:row>0</xdr:row>
      <xdr:rowOff>132764</xdr:rowOff>
    </xdr:from>
    <xdr:to>
      <xdr:col>1</xdr:col>
      <xdr:colOff>19978</xdr:colOff>
      <xdr:row>0</xdr:row>
      <xdr:rowOff>816785</xdr:rowOff>
    </xdr:to>
    <xdr:pic>
      <xdr:nvPicPr>
        <xdr:cNvPr id="2" name="Image 1">
          <a:extLst>
            <a:ext uri="{FF2B5EF4-FFF2-40B4-BE49-F238E27FC236}">
              <a16:creationId xmlns:a16="http://schemas.microsoft.com/office/drawing/2014/main" id="{35EDF973-46B2-4794-95CD-7F0A65463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31" y="132764"/>
          <a:ext cx="1403887" cy="687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193431</xdr:colOff>
      <xdr:row>0</xdr:row>
      <xdr:rowOff>128954</xdr:rowOff>
    </xdr:from>
    <xdr:to>
      <xdr:col>0</xdr:col>
      <xdr:colOff>1597318</xdr:colOff>
      <xdr:row>0</xdr:row>
      <xdr:rowOff>818690</xdr:rowOff>
    </xdr:to>
    <xdr:pic>
      <xdr:nvPicPr>
        <xdr:cNvPr id="2" name="Image 1">
          <a:extLst>
            <a:ext uri="{FF2B5EF4-FFF2-40B4-BE49-F238E27FC236}">
              <a16:creationId xmlns:a16="http://schemas.microsoft.com/office/drawing/2014/main" id="{FCFA5DFF-C16A-4148-B4E7-4EDCD92AC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431" y="128954"/>
          <a:ext cx="1403887" cy="69545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88D030-95CA-4362-A728-F46DCBB3F32C}" name="Commande_Matos" displayName="Commande_Matos" ref="A7:E34" totalsRowShown="0" headerRowDxfId="12" headerRowBorderDxfId="20" tableBorderDxfId="19" totalsRowBorderDxfId="18">
  <autoFilter ref="A7:E34" xr:uid="{DC88D030-95CA-4362-A728-F46DCBB3F32C}"/>
  <tableColumns count="5">
    <tableColumn id="1" xr3:uid="{8BC69278-37D1-42D0-9C95-88A129D4AB30}" name="Soort" dataDxfId="17"/>
    <tableColumn id="2" xr3:uid="{69B8E1E9-4153-4586-BE26-55BF24892B48}" name="Referentie" dataDxfId="16"/>
    <tableColumn id="3" xr3:uid="{7EE53DD9-492C-4291-BAEB-5555B75EDAD3}" name="Aantal" dataDxfId="15"/>
    <tableColumn id="4" xr3:uid="{ADCF581E-FCB3-425D-96E2-0503DF3FE6FD}" name="Eenheidsprijs excl. btw" dataDxfId="14"/>
    <tableColumn id="5" xr3:uid="{36D7A27F-10CE-4090-83F4-60DBE4B8793E}" name="Totaalprijs excl. btw" dataDxfId="13">
      <calculatedColumnFormula>C8*D8</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51D2-29A3-45B9-8DF8-4B5B8AD43B6A}">
  <dimension ref="A1:F52"/>
  <sheetViews>
    <sheetView showGridLines="0" tabSelected="1" workbookViewId="0">
      <selection activeCell="D11" sqref="D11"/>
    </sheetView>
  </sheetViews>
  <sheetFormatPr baseColWidth="10" defaultColWidth="11.5546875" defaultRowHeight="14.4" x14ac:dyDescent="0.3"/>
  <cols>
    <col min="1" max="1" width="23.6640625" style="2" customWidth="1"/>
    <col min="2" max="2" width="34.5546875" style="2" customWidth="1"/>
    <col min="3" max="3" width="23" style="2" customWidth="1"/>
    <col min="4" max="4" width="21" style="2" customWidth="1"/>
    <col min="5" max="5" width="22.6640625" style="2" customWidth="1"/>
    <col min="6" max="6" width="13.77734375" style="2" customWidth="1"/>
    <col min="7" max="16384" width="11.5546875" style="2"/>
  </cols>
  <sheetData>
    <row r="1" spans="1:6" ht="70.95" customHeight="1" x14ac:dyDescent="0.3">
      <c r="A1" s="65" t="s">
        <v>0</v>
      </c>
      <c r="B1" s="66"/>
      <c r="C1" s="66"/>
      <c r="D1" s="66"/>
      <c r="E1" s="66"/>
      <c r="F1" s="67"/>
    </row>
    <row r="2" spans="1:6" ht="15" thickBot="1" x14ac:dyDescent="0.35">
      <c r="A2" s="68" t="s">
        <v>6</v>
      </c>
      <c r="B2" s="69"/>
      <c r="C2" s="69"/>
      <c r="D2" s="69"/>
      <c r="E2" s="69"/>
      <c r="F2" s="70"/>
    </row>
    <row r="3" spans="1:6" x14ac:dyDescent="0.3">
      <c r="A3" s="71" t="s">
        <v>17</v>
      </c>
      <c r="B3" s="71"/>
      <c r="C3" s="71"/>
      <c r="D3" s="71"/>
      <c r="E3" s="71"/>
      <c r="F3" s="71"/>
    </row>
    <row r="4" spans="1:6" x14ac:dyDescent="0.3">
      <c r="A4" s="72"/>
      <c r="B4" s="72"/>
      <c r="C4" s="72"/>
      <c r="D4" s="72"/>
      <c r="E4" s="72"/>
      <c r="F4" s="72"/>
    </row>
    <row r="5" spans="1:6" x14ac:dyDescent="0.3">
      <c r="A5" s="72"/>
      <c r="B5" s="72"/>
      <c r="C5" s="72"/>
      <c r="D5" s="72"/>
      <c r="E5" s="72"/>
      <c r="F5" s="72"/>
    </row>
    <row r="6" spans="1:6" ht="15" thickBot="1" x14ac:dyDescent="0.35">
      <c r="A6" s="58" t="s">
        <v>1</v>
      </c>
      <c r="B6" s="58"/>
      <c r="C6" s="58"/>
      <c r="D6" s="58" t="s">
        <v>13</v>
      </c>
      <c r="E6" s="58"/>
      <c r="F6" s="4"/>
    </row>
    <row r="7" spans="1:6" x14ac:dyDescent="0.3">
      <c r="A7" s="56" t="s">
        <v>2</v>
      </c>
      <c r="B7" s="24" t="s">
        <v>7</v>
      </c>
      <c r="C7" s="5">
        <v>1</v>
      </c>
      <c r="D7" s="24" t="s">
        <v>14</v>
      </c>
      <c r="E7" s="24"/>
      <c r="F7" s="26"/>
    </row>
    <row r="8" spans="1:6" ht="15" thickBot="1" x14ac:dyDescent="0.35">
      <c r="A8" s="57"/>
      <c r="B8" s="25" t="s">
        <v>8</v>
      </c>
      <c r="C8" s="6">
        <v>2</v>
      </c>
      <c r="D8" s="25" t="s">
        <v>15</v>
      </c>
      <c r="E8" s="25"/>
      <c r="F8" s="27"/>
    </row>
    <row r="9" spans="1:6" ht="15" thickBot="1" x14ac:dyDescent="0.35">
      <c r="A9" s="7"/>
      <c r="B9" s="3"/>
    </row>
    <row r="10" spans="1:6" x14ac:dyDescent="0.3">
      <c r="A10" s="56" t="s">
        <v>3</v>
      </c>
      <c r="B10" s="24" t="s">
        <v>9</v>
      </c>
      <c r="C10" s="5">
        <v>2</v>
      </c>
      <c r="D10" s="24" t="s">
        <v>14</v>
      </c>
      <c r="E10" s="24"/>
      <c r="F10" s="26"/>
    </row>
    <row r="11" spans="1:6" ht="15" thickBot="1" x14ac:dyDescent="0.35">
      <c r="A11" s="57"/>
      <c r="B11" s="25" t="s">
        <v>10</v>
      </c>
      <c r="C11" s="6">
        <v>4</v>
      </c>
      <c r="D11" s="25" t="s">
        <v>15</v>
      </c>
      <c r="E11" s="25"/>
      <c r="F11" s="27"/>
    </row>
    <row r="12" spans="1:6" ht="15" thickBot="1" x14ac:dyDescent="0.35">
      <c r="A12" s="7"/>
      <c r="B12" s="3"/>
    </row>
    <row r="13" spans="1:6" x14ac:dyDescent="0.3">
      <c r="A13" s="56" t="s">
        <v>4</v>
      </c>
      <c r="B13" s="24" t="s">
        <v>11</v>
      </c>
      <c r="C13" s="5">
        <v>3</v>
      </c>
      <c r="D13" s="24" t="s">
        <v>14</v>
      </c>
      <c r="E13" s="24"/>
      <c r="F13" s="26"/>
    </row>
    <row r="14" spans="1:6" ht="15" thickBot="1" x14ac:dyDescent="0.35">
      <c r="A14" s="57"/>
      <c r="B14" s="25" t="s">
        <v>12</v>
      </c>
      <c r="C14" s="6">
        <v>6</v>
      </c>
      <c r="D14" s="25" t="s">
        <v>15</v>
      </c>
      <c r="E14" s="25"/>
      <c r="F14" s="27"/>
    </row>
    <row r="15" spans="1:6" ht="15" thickBot="1" x14ac:dyDescent="0.35">
      <c r="A15" s="7"/>
    </row>
    <row r="16" spans="1:6" x14ac:dyDescent="0.3">
      <c r="A16" s="56" t="s">
        <v>18</v>
      </c>
      <c r="B16" s="59" t="s">
        <v>16</v>
      </c>
      <c r="C16" s="59"/>
      <c r="D16" s="59"/>
      <c r="E16" s="59"/>
      <c r="F16" s="60"/>
    </row>
    <row r="17" spans="1:6" ht="15" thickBot="1" x14ac:dyDescent="0.35">
      <c r="A17" s="57"/>
      <c r="B17" s="61"/>
      <c r="C17" s="61"/>
      <c r="D17" s="61"/>
      <c r="E17" s="61"/>
      <c r="F17" s="62"/>
    </row>
    <row r="19" spans="1:6" x14ac:dyDescent="0.3">
      <c r="A19" s="58" t="s">
        <v>19</v>
      </c>
      <c r="B19" s="58"/>
      <c r="C19" s="58"/>
      <c r="D19" s="58"/>
      <c r="E19" s="58"/>
      <c r="F19" s="58"/>
    </row>
    <row r="20" spans="1:6" x14ac:dyDescent="0.3">
      <c r="A20" s="63" t="s">
        <v>20</v>
      </c>
      <c r="B20" s="63"/>
      <c r="C20" s="63"/>
      <c r="D20" s="63"/>
      <c r="E20" s="63"/>
      <c r="F20" s="63"/>
    </row>
    <row r="21" spans="1:6" x14ac:dyDescent="0.3">
      <c r="A21" s="63"/>
      <c r="B21" s="63"/>
      <c r="C21" s="63"/>
      <c r="D21" s="63"/>
      <c r="E21" s="63"/>
      <c r="F21" s="63"/>
    </row>
    <row r="22" spans="1:6" x14ac:dyDescent="0.3">
      <c r="A22" s="63"/>
      <c r="B22" s="63"/>
      <c r="C22" s="63"/>
      <c r="D22" s="63"/>
      <c r="E22" s="63"/>
      <c r="F22" s="63"/>
    </row>
    <row r="23" spans="1:6" x14ac:dyDescent="0.3">
      <c r="A23" s="63"/>
      <c r="B23" s="63"/>
      <c r="C23" s="63"/>
      <c r="D23" s="63"/>
      <c r="E23" s="63"/>
      <c r="F23" s="63"/>
    </row>
    <row r="24" spans="1:6" x14ac:dyDescent="0.3">
      <c r="A24" s="63"/>
      <c r="B24" s="63"/>
      <c r="C24" s="63"/>
      <c r="D24" s="63"/>
      <c r="E24" s="63"/>
      <c r="F24" s="63"/>
    </row>
    <row r="25" spans="1:6" ht="15" thickBot="1" x14ac:dyDescent="0.35"/>
    <row r="26" spans="1:6" ht="29.4" thickBot="1" x14ac:dyDescent="0.35">
      <c r="A26" s="13" t="s">
        <v>21</v>
      </c>
      <c r="B26" s="64" t="s">
        <v>22</v>
      </c>
      <c r="C26" s="64"/>
      <c r="D26" s="64"/>
      <c r="E26" s="14" t="s">
        <v>23</v>
      </c>
      <c r="F26" s="15" t="s">
        <v>24</v>
      </c>
    </row>
    <row r="27" spans="1:6" s="1" customFormat="1" ht="26.4" customHeight="1" x14ac:dyDescent="0.3">
      <c r="A27" s="16" t="s">
        <v>25</v>
      </c>
      <c r="B27" s="53" t="s">
        <v>28</v>
      </c>
      <c r="C27" s="53"/>
      <c r="D27" s="53"/>
      <c r="E27" s="17" t="s">
        <v>51</v>
      </c>
      <c r="F27" s="18">
        <v>12</v>
      </c>
    </row>
    <row r="28" spans="1:6" s="1" customFormat="1" ht="26.4" customHeight="1" x14ac:dyDescent="0.3">
      <c r="A28" s="19" t="s">
        <v>25</v>
      </c>
      <c r="B28" s="48" t="s">
        <v>29</v>
      </c>
      <c r="C28" s="48"/>
      <c r="D28" s="48"/>
      <c r="E28" s="10" t="s">
        <v>52</v>
      </c>
      <c r="F28" s="20">
        <v>12</v>
      </c>
    </row>
    <row r="29" spans="1:6" s="1" customFormat="1" ht="26.4" customHeight="1" x14ac:dyDescent="0.3">
      <c r="A29" s="19" t="s">
        <v>25</v>
      </c>
      <c r="B29" s="48" t="s">
        <v>30</v>
      </c>
      <c r="C29" s="48"/>
      <c r="D29" s="48"/>
      <c r="E29" s="10" t="s">
        <v>53</v>
      </c>
      <c r="F29" s="20">
        <v>15</v>
      </c>
    </row>
    <row r="30" spans="1:6" s="1" customFormat="1" ht="26.4" customHeight="1" x14ac:dyDescent="0.3">
      <c r="A30" s="19" t="s">
        <v>25</v>
      </c>
      <c r="B30" s="48" t="s">
        <v>31</v>
      </c>
      <c r="C30" s="48"/>
      <c r="D30" s="48"/>
      <c r="E30" s="10" t="s">
        <v>54</v>
      </c>
      <c r="F30" s="20">
        <v>18</v>
      </c>
    </row>
    <row r="31" spans="1:6" s="1" customFormat="1" ht="26.4" customHeight="1" x14ac:dyDescent="0.3">
      <c r="A31" s="19" t="s">
        <v>25</v>
      </c>
      <c r="B31" s="48" t="s">
        <v>32</v>
      </c>
      <c r="C31" s="48"/>
      <c r="D31" s="48"/>
      <c r="E31" s="10" t="s">
        <v>55</v>
      </c>
      <c r="F31" s="20">
        <v>15</v>
      </c>
    </row>
    <row r="32" spans="1:6" s="1" customFormat="1" ht="26.4" customHeight="1" x14ac:dyDescent="0.3">
      <c r="A32" s="19" t="s">
        <v>25</v>
      </c>
      <c r="B32" s="48" t="s">
        <v>33</v>
      </c>
      <c r="C32" s="48"/>
      <c r="D32" s="48"/>
      <c r="E32" s="10" t="s">
        <v>33</v>
      </c>
      <c r="F32" s="20">
        <v>5</v>
      </c>
    </row>
    <row r="33" spans="1:6" s="1" customFormat="1" ht="26.4" customHeight="1" x14ac:dyDescent="0.3">
      <c r="A33" s="19" t="s">
        <v>25</v>
      </c>
      <c r="B33" s="48" t="s">
        <v>36</v>
      </c>
      <c r="C33" s="48"/>
      <c r="D33" s="48"/>
      <c r="E33" s="10" t="s">
        <v>56</v>
      </c>
      <c r="F33" s="20">
        <v>12</v>
      </c>
    </row>
    <row r="34" spans="1:6" s="1" customFormat="1" ht="26.4" customHeight="1" thickBot="1" x14ac:dyDescent="0.35">
      <c r="A34" s="21" t="s">
        <v>25</v>
      </c>
      <c r="B34" s="49" t="s">
        <v>37</v>
      </c>
      <c r="C34" s="50"/>
      <c r="D34" s="51"/>
      <c r="E34" s="22" t="s">
        <v>57</v>
      </c>
      <c r="F34" s="23">
        <v>30</v>
      </c>
    </row>
    <row r="35" spans="1:6" s="1" customFormat="1" ht="26.4" customHeight="1" x14ac:dyDescent="0.3">
      <c r="A35" s="16" t="s">
        <v>26</v>
      </c>
      <c r="B35" s="53" t="s">
        <v>34</v>
      </c>
      <c r="C35" s="53"/>
      <c r="D35" s="53"/>
      <c r="E35" s="17" t="s">
        <v>58</v>
      </c>
      <c r="F35" s="18">
        <v>120</v>
      </c>
    </row>
    <row r="36" spans="1:6" s="1" customFormat="1" ht="26.4" customHeight="1" x14ac:dyDescent="0.3">
      <c r="A36" s="19" t="s">
        <v>26</v>
      </c>
      <c r="B36" s="48" t="s">
        <v>35</v>
      </c>
      <c r="C36" s="48"/>
      <c r="D36" s="48"/>
      <c r="E36" s="10" t="s">
        <v>59</v>
      </c>
      <c r="F36" s="20">
        <v>120</v>
      </c>
    </row>
    <row r="37" spans="1:6" s="1" customFormat="1" ht="26.4" customHeight="1" x14ac:dyDescent="0.3">
      <c r="A37" s="19" t="s">
        <v>26</v>
      </c>
      <c r="B37" s="48" t="s">
        <v>39</v>
      </c>
      <c r="C37" s="48"/>
      <c r="D37" s="48"/>
      <c r="E37" s="10" t="s">
        <v>60</v>
      </c>
      <c r="F37" s="20">
        <v>180</v>
      </c>
    </row>
    <row r="38" spans="1:6" s="1" customFormat="1" ht="26.4" customHeight="1" x14ac:dyDescent="0.3">
      <c r="A38" s="19" t="s">
        <v>26</v>
      </c>
      <c r="B38" s="48" t="s">
        <v>40</v>
      </c>
      <c r="C38" s="48"/>
      <c r="D38" s="48"/>
      <c r="E38" s="10" t="s">
        <v>61</v>
      </c>
      <c r="F38" s="20">
        <v>335</v>
      </c>
    </row>
    <row r="39" spans="1:6" s="1" customFormat="1" ht="26.4" customHeight="1" thickBot="1" x14ac:dyDescent="0.35">
      <c r="A39" s="21" t="s">
        <v>26</v>
      </c>
      <c r="B39" s="54" t="s">
        <v>41</v>
      </c>
      <c r="C39" s="54"/>
      <c r="D39" s="54"/>
      <c r="E39" s="22" t="s">
        <v>62</v>
      </c>
      <c r="F39" s="23">
        <v>5.5</v>
      </c>
    </row>
    <row r="40" spans="1:6" s="1" customFormat="1" ht="26.4" customHeight="1" x14ac:dyDescent="0.3">
      <c r="A40" s="16" t="s">
        <v>5</v>
      </c>
      <c r="B40" s="53" t="s">
        <v>38</v>
      </c>
      <c r="C40" s="53"/>
      <c r="D40" s="53"/>
      <c r="E40" s="17" t="s">
        <v>63</v>
      </c>
      <c r="F40" s="18">
        <v>250</v>
      </c>
    </row>
    <row r="41" spans="1:6" s="1" customFormat="1" ht="26.4" customHeight="1" x14ac:dyDescent="0.3">
      <c r="A41" s="19" t="s">
        <v>5</v>
      </c>
      <c r="B41" s="48" t="s">
        <v>42</v>
      </c>
      <c r="C41" s="48"/>
      <c r="D41" s="48"/>
      <c r="E41" s="10" t="s">
        <v>42</v>
      </c>
      <c r="F41" s="20">
        <v>50</v>
      </c>
    </row>
    <row r="42" spans="1:6" s="1" customFormat="1" ht="26.4" customHeight="1" x14ac:dyDescent="0.3">
      <c r="A42" s="19" t="s">
        <v>5</v>
      </c>
      <c r="B42" s="48" t="s">
        <v>43</v>
      </c>
      <c r="C42" s="48"/>
      <c r="D42" s="48"/>
      <c r="E42" s="10" t="s">
        <v>64</v>
      </c>
      <c r="F42" s="20">
        <v>250</v>
      </c>
    </row>
    <row r="43" spans="1:6" s="1" customFormat="1" ht="26.4" customHeight="1" thickBot="1" x14ac:dyDescent="0.35">
      <c r="A43" s="21" t="s">
        <v>5</v>
      </c>
      <c r="B43" s="54" t="s">
        <v>44</v>
      </c>
      <c r="C43" s="54"/>
      <c r="D43" s="54"/>
      <c r="E43" s="22" t="s">
        <v>65</v>
      </c>
      <c r="F43" s="23">
        <v>625</v>
      </c>
    </row>
    <row r="44" spans="1:6" s="1" customFormat="1" ht="26.4" customHeight="1" x14ac:dyDescent="0.3">
      <c r="A44" s="16" t="s">
        <v>27</v>
      </c>
      <c r="B44" s="53" t="s">
        <v>45</v>
      </c>
      <c r="C44" s="53"/>
      <c r="D44" s="53"/>
      <c r="E44" s="17" t="s">
        <v>66</v>
      </c>
      <c r="F44" s="18">
        <v>120</v>
      </c>
    </row>
    <row r="45" spans="1:6" s="1" customFormat="1" ht="26.4" customHeight="1" x14ac:dyDescent="0.3">
      <c r="A45" s="19" t="s">
        <v>27</v>
      </c>
      <c r="B45" s="48" t="s">
        <v>46</v>
      </c>
      <c r="C45" s="48"/>
      <c r="D45" s="48"/>
      <c r="E45" s="10" t="s">
        <v>67</v>
      </c>
      <c r="F45" s="20">
        <v>180</v>
      </c>
    </row>
    <row r="46" spans="1:6" s="1" customFormat="1" ht="26.4" customHeight="1" x14ac:dyDescent="0.3">
      <c r="A46" s="19" t="s">
        <v>27</v>
      </c>
      <c r="B46" s="48" t="s">
        <v>47</v>
      </c>
      <c r="C46" s="48"/>
      <c r="D46" s="48"/>
      <c r="E46" s="10" t="s">
        <v>68</v>
      </c>
      <c r="F46" s="20">
        <v>200</v>
      </c>
    </row>
    <row r="47" spans="1:6" s="1" customFormat="1" ht="26.4" customHeight="1" x14ac:dyDescent="0.3">
      <c r="A47" s="19" t="s">
        <v>27</v>
      </c>
      <c r="B47" s="48" t="s">
        <v>48</v>
      </c>
      <c r="C47" s="48"/>
      <c r="D47" s="48"/>
      <c r="E47" s="10" t="s">
        <v>69</v>
      </c>
      <c r="F47" s="20">
        <v>400</v>
      </c>
    </row>
    <row r="48" spans="1:6" s="1" customFormat="1" ht="26.4" customHeight="1" x14ac:dyDescent="0.3">
      <c r="A48" s="19" t="s">
        <v>27</v>
      </c>
      <c r="B48" s="48" t="s">
        <v>49</v>
      </c>
      <c r="C48" s="48"/>
      <c r="D48" s="48"/>
      <c r="E48" s="10" t="s">
        <v>70</v>
      </c>
      <c r="F48" s="20">
        <v>200</v>
      </c>
    </row>
    <row r="49" spans="1:6" s="1" customFormat="1" ht="26.4" customHeight="1" thickBot="1" x14ac:dyDescent="0.35">
      <c r="A49" s="21" t="s">
        <v>27</v>
      </c>
      <c r="B49" s="54" t="s">
        <v>50</v>
      </c>
      <c r="C49" s="54"/>
      <c r="D49" s="54"/>
      <c r="E49" s="22" t="s">
        <v>71</v>
      </c>
      <c r="F49" s="23">
        <v>800</v>
      </c>
    </row>
    <row r="50" spans="1:6" s="1" customFormat="1" ht="26.4" customHeight="1" x14ac:dyDescent="0.3">
      <c r="B50" s="55"/>
      <c r="C50" s="55"/>
      <c r="D50" s="55"/>
      <c r="F50" s="8"/>
    </row>
    <row r="51" spans="1:6" s="1" customFormat="1" ht="26.4" customHeight="1" x14ac:dyDescent="0.3">
      <c r="B51" s="55"/>
      <c r="C51" s="55"/>
      <c r="D51" s="55"/>
      <c r="F51" s="8"/>
    </row>
    <row r="52" spans="1:6" x14ac:dyDescent="0.3">
      <c r="B52" s="52"/>
      <c r="C52" s="52"/>
      <c r="D52" s="52"/>
      <c r="F52" s="9"/>
    </row>
  </sheetData>
  <sheetProtection algorithmName="SHA-512" hashValue="tWLERokv7OVIsUtSp9/XCa7gl/IPf1tGAlzvv8l+p/uu+RFOTgFOs+vpAS4d1/qx60ZHSd0vEkf+jmzgyALsqQ==" saltValue="E4kg4HlMpygoK2zWq5v+3Q==" spinCount="100000" sheet="1" objects="1" scenarios="1"/>
  <mergeCells count="39">
    <mergeCell ref="A1:F1"/>
    <mergeCell ref="A2:F2"/>
    <mergeCell ref="A7:A8"/>
    <mergeCell ref="A10:A11"/>
    <mergeCell ref="A3:F5"/>
    <mergeCell ref="B29:D29"/>
    <mergeCell ref="B33:D33"/>
    <mergeCell ref="A13:A14"/>
    <mergeCell ref="A6:C6"/>
    <mergeCell ref="D6:E6"/>
    <mergeCell ref="B16:F17"/>
    <mergeCell ref="A16:A17"/>
    <mergeCell ref="A19:F19"/>
    <mergeCell ref="A20:F24"/>
    <mergeCell ref="B26:D26"/>
    <mergeCell ref="B27:D27"/>
    <mergeCell ref="B28:D28"/>
    <mergeCell ref="B44:D44"/>
    <mergeCell ref="B39:D39"/>
    <mergeCell ref="B30:D30"/>
    <mergeCell ref="B31:D31"/>
    <mergeCell ref="B32:D32"/>
    <mergeCell ref="B35:D35"/>
    <mergeCell ref="B48:D48"/>
    <mergeCell ref="B34:D34"/>
    <mergeCell ref="B52:D52"/>
    <mergeCell ref="B37:D37"/>
    <mergeCell ref="B40:D40"/>
    <mergeCell ref="B38:D38"/>
    <mergeCell ref="B36:D36"/>
    <mergeCell ref="B47:D47"/>
    <mergeCell ref="B49:D49"/>
    <mergeCell ref="B50:D50"/>
    <mergeCell ref="B51:D51"/>
    <mergeCell ref="B45:D45"/>
    <mergeCell ref="B46:D46"/>
    <mergeCell ref="B41:D41"/>
    <mergeCell ref="B42:D42"/>
    <mergeCell ref="B43:D4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4DB9A-7516-465F-9240-889DC6A92EC5}">
  <dimension ref="A1:F56"/>
  <sheetViews>
    <sheetView showGridLines="0" workbookViewId="0">
      <selection activeCell="B8" sqref="B8"/>
    </sheetView>
  </sheetViews>
  <sheetFormatPr baseColWidth="10" defaultColWidth="11.5546875" defaultRowHeight="14.4" x14ac:dyDescent="0.3"/>
  <cols>
    <col min="1" max="1" width="27.44140625" style="2" bestFit="1" customWidth="1"/>
    <col min="2" max="2" width="43.44140625" style="2" customWidth="1"/>
    <col min="3" max="3" width="10.5546875" style="2" customWidth="1"/>
    <col min="4" max="4" width="16.6640625" style="2" customWidth="1"/>
    <col min="5" max="5" width="13.88671875" style="2" customWidth="1"/>
    <col min="6" max="16384" width="11.5546875" style="2"/>
  </cols>
  <sheetData>
    <row r="1" spans="1:6" ht="70.95" customHeight="1" x14ac:dyDescent="0.3">
      <c r="A1" s="65" t="s">
        <v>0</v>
      </c>
      <c r="B1" s="66"/>
      <c r="C1" s="66"/>
      <c r="D1" s="66"/>
      <c r="E1" s="66"/>
      <c r="F1" s="67"/>
    </row>
    <row r="2" spans="1:6" ht="15" thickBot="1" x14ac:dyDescent="0.35">
      <c r="A2" s="68" t="s">
        <v>84</v>
      </c>
      <c r="B2" s="69"/>
      <c r="C2" s="69"/>
      <c r="D2" s="69"/>
      <c r="E2" s="69"/>
      <c r="F2" s="70"/>
    </row>
    <row r="4" spans="1:6" x14ac:dyDescent="0.3">
      <c r="A4" s="28" t="s">
        <v>72</v>
      </c>
    </row>
    <row r="6" spans="1:6" x14ac:dyDescent="0.3">
      <c r="A6" s="100" t="s">
        <v>19</v>
      </c>
      <c r="B6" s="100"/>
      <c r="C6" s="100"/>
      <c r="D6" s="100"/>
      <c r="E6" s="100"/>
    </row>
    <row r="7" spans="1:6" s="1" customFormat="1" ht="28.8" customHeight="1" x14ac:dyDescent="0.3">
      <c r="A7" s="109" t="s">
        <v>21</v>
      </c>
      <c r="B7" s="110" t="s">
        <v>23</v>
      </c>
      <c r="C7" s="110" t="s">
        <v>73</v>
      </c>
      <c r="D7" s="110" t="s">
        <v>74</v>
      </c>
      <c r="E7" s="111" t="s">
        <v>75</v>
      </c>
    </row>
    <row r="8" spans="1:6" x14ac:dyDescent="0.3">
      <c r="A8" s="37" t="s">
        <v>1</v>
      </c>
      <c r="B8" s="43"/>
      <c r="C8" s="44"/>
      <c r="D8" s="12">
        <v>0</v>
      </c>
      <c r="E8" s="39">
        <f>C8*D8</f>
        <v>0</v>
      </c>
    </row>
    <row r="9" spans="1:6" x14ac:dyDescent="0.3">
      <c r="A9" s="37" t="str">
        <f>IF(B8="AUTRE","STAND HORS STANDARD","")</f>
        <v/>
      </c>
      <c r="B9" s="46"/>
      <c r="C9" s="47">
        <f>IF(Commande_Matos[[#This Row],[Referentie]]&gt;0,1,0)</f>
        <v>0</v>
      </c>
      <c r="D9" s="12"/>
      <c r="E9" s="39">
        <f>C9*D9</f>
        <v>0</v>
      </c>
    </row>
    <row r="10" spans="1:6" x14ac:dyDescent="0.3">
      <c r="A10" s="37" t="str">
        <f>IF(B8&gt;0,"MOBILIER GRATUIT","")</f>
        <v/>
      </c>
      <c r="B10" s="11" t="str">
        <f>IF(B8&gt;0,"Table 180_Gratuite","")</f>
        <v/>
      </c>
      <c r="C10" s="42">
        <f>IF(B8="SMALL",1,IF(B8="MEDIUM",2,IF(B8="LARGE",3,0)))</f>
        <v>0</v>
      </c>
      <c r="D10" s="12" t="str">
        <f>IF(B8&gt;0,0,"")</f>
        <v/>
      </c>
      <c r="E10" s="39" t="e">
        <f t="shared" ref="E10:E11" si="0">C10*D10</f>
        <v>#VALUE!</v>
      </c>
    </row>
    <row r="11" spans="1:6" x14ac:dyDescent="0.3">
      <c r="A11" s="37" t="str">
        <f>IF(B8&gt;0,"MOBILIER GRATUIT","")</f>
        <v/>
      </c>
      <c r="B11" s="11" t="str">
        <f>IF(B8&gt;0,"Chaise_Gratuite","")</f>
        <v/>
      </c>
      <c r="C11" s="42">
        <f>IF(B8="SMALL",2,IF(B8="MEDIUM",4,IF(B8="LARGE",6,0)))</f>
        <v>0</v>
      </c>
      <c r="D11" s="12" t="str">
        <f>IF(B8&gt;0,0,"")</f>
        <v/>
      </c>
      <c r="E11" s="39" t="e">
        <f t="shared" si="0"/>
        <v>#VALUE!</v>
      </c>
    </row>
    <row r="12" spans="1:6" x14ac:dyDescent="0.3">
      <c r="A12" s="37" t="s">
        <v>25</v>
      </c>
      <c r="B12" s="11" t="s">
        <v>51</v>
      </c>
      <c r="C12" s="44"/>
      <c r="D12" s="12">
        <v>12</v>
      </c>
      <c r="E12" s="39">
        <f>C12*D12</f>
        <v>0</v>
      </c>
    </row>
    <row r="13" spans="1:6" x14ac:dyDescent="0.3">
      <c r="A13" s="37" t="s">
        <v>25</v>
      </c>
      <c r="B13" s="11" t="s">
        <v>52</v>
      </c>
      <c r="C13" s="44"/>
      <c r="D13" s="12">
        <v>12</v>
      </c>
      <c r="E13" s="39">
        <f t="shared" ref="E13:E34" si="1">C13*D13</f>
        <v>0</v>
      </c>
    </row>
    <row r="14" spans="1:6" x14ac:dyDescent="0.3">
      <c r="A14" s="37" t="s">
        <v>25</v>
      </c>
      <c r="B14" s="11" t="s">
        <v>53</v>
      </c>
      <c r="C14" s="44"/>
      <c r="D14" s="12">
        <v>15</v>
      </c>
      <c r="E14" s="39">
        <f t="shared" si="1"/>
        <v>0</v>
      </c>
    </row>
    <row r="15" spans="1:6" x14ac:dyDescent="0.3">
      <c r="A15" s="37" t="s">
        <v>25</v>
      </c>
      <c r="B15" s="11" t="s">
        <v>54</v>
      </c>
      <c r="C15" s="44"/>
      <c r="D15" s="12">
        <v>20</v>
      </c>
      <c r="E15" s="39">
        <f t="shared" si="1"/>
        <v>0</v>
      </c>
    </row>
    <row r="16" spans="1:6" x14ac:dyDescent="0.3">
      <c r="A16" s="37" t="s">
        <v>25</v>
      </c>
      <c r="B16" s="11" t="s">
        <v>55</v>
      </c>
      <c r="C16" s="44"/>
      <c r="D16" s="12">
        <v>16</v>
      </c>
      <c r="E16" s="39">
        <f t="shared" si="1"/>
        <v>0</v>
      </c>
    </row>
    <row r="17" spans="1:5" x14ac:dyDescent="0.3">
      <c r="A17" s="37" t="s">
        <v>25</v>
      </c>
      <c r="B17" s="11" t="s">
        <v>33</v>
      </c>
      <c r="C17" s="44"/>
      <c r="D17" s="12">
        <v>5</v>
      </c>
      <c r="E17" s="39">
        <f t="shared" si="1"/>
        <v>0</v>
      </c>
    </row>
    <row r="18" spans="1:5" x14ac:dyDescent="0.3">
      <c r="A18" s="37" t="s">
        <v>25</v>
      </c>
      <c r="B18" s="11" t="s">
        <v>56</v>
      </c>
      <c r="C18" s="44"/>
      <c r="D18" s="12">
        <v>12</v>
      </c>
      <c r="E18" s="39">
        <f t="shared" si="1"/>
        <v>0</v>
      </c>
    </row>
    <row r="19" spans="1:5" x14ac:dyDescent="0.3">
      <c r="A19" s="37" t="s">
        <v>25</v>
      </c>
      <c r="B19" s="11" t="s">
        <v>57</v>
      </c>
      <c r="C19" s="44"/>
      <c r="D19" s="12">
        <v>30</v>
      </c>
      <c r="E19" s="39">
        <f t="shared" si="1"/>
        <v>0</v>
      </c>
    </row>
    <row r="20" spans="1:5" x14ac:dyDescent="0.3">
      <c r="A20" s="37" t="s">
        <v>26</v>
      </c>
      <c r="B20" s="11" t="s">
        <v>58</v>
      </c>
      <c r="C20" s="44"/>
      <c r="D20" s="12">
        <v>120</v>
      </c>
      <c r="E20" s="39">
        <f t="shared" si="1"/>
        <v>0</v>
      </c>
    </row>
    <row r="21" spans="1:5" x14ac:dyDescent="0.3">
      <c r="A21" s="37" t="s">
        <v>26</v>
      </c>
      <c r="B21" s="11" t="s">
        <v>59</v>
      </c>
      <c r="C21" s="44"/>
      <c r="D21" s="12">
        <v>120</v>
      </c>
      <c r="E21" s="39">
        <f t="shared" si="1"/>
        <v>0</v>
      </c>
    </row>
    <row r="22" spans="1:5" x14ac:dyDescent="0.3">
      <c r="A22" s="37" t="s">
        <v>26</v>
      </c>
      <c r="B22" s="11" t="s">
        <v>60</v>
      </c>
      <c r="C22" s="44"/>
      <c r="D22" s="12">
        <v>180</v>
      </c>
      <c r="E22" s="39">
        <f t="shared" si="1"/>
        <v>0</v>
      </c>
    </row>
    <row r="23" spans="1:5" x14ac:dyDescent="0.3">
      <c r="A23" s="37" t="s">
        <v>26</v>
      </c>
      <c r="B23" s="11" t="s">
        <v>61</v>
      </c>
      <c r="C23" s="44"/>
      <c r="D23" s="12">
        <v>335</v>
      </c>
      <c r="E23" s="39">
        <f t="shared" si="1"/>
        <v>0</v>
      </c>
    </row>
    <row r="24" spans="1:5" x14ac:dyDescent="0.3">
      <c r="A24" s="37" t="s">
        <v>26</v>
      </c>
      <c r="B24" s="11" t="s">
        <v>62</v>
      </c>
      <c r="C24" s="44"/>
      <c r="D24" s="12">
        <v>5.5</v>
      </c>
      <c r="E24" s="39">
        <f t="shared" si="1"/>
        <v>0</v>
      </c>
    </row>
    <row r="25" spans="1:5" x14ac:dyDescent="0.3">
      <c r="A25" s="37" t="s">
        <v>5</v>
      </c>
      <c r="B25" s="11" t="s">
        <v>63</v>
      </c>
      <c r="C25" s="44"/>
      <c r="D25" s="12">
        <v>250</v>
      </c>
      <c r="E25" s="39">
        <f t="shared" si="1"/>
        <v>0</v>
      </c>
    </row>
    <row r="26" spans="1:5" x14ac:dyDescent="0.3">
      <c r="A26" s="37" t="s">
        <v>5</v>
      </c>
      <c r="B26" s="11" t="s">
        <v>42</v>
      </c>
      <c r="C26" s="44"/>
      <c r="D26" s="12">
        <v>50</v>
      </c>
      <c r="E26" s="39">
        <f t="shared" si="1"/>
        <v>0</v>
      </c>
    </row>
    <row r="27" spans="1:5" x14ac:dyDescent="0.3">
      <c r="A27" s="37" t="s">
        <v>5</v>
      </c>
      <c r="B27" s="11" t="s">
        <v>64</v>
      </c>
      <c r="C27" s="44"/>
      <c r="D27" s="12">
        <v>250</v>
      </c>
      <c r="E27" s="39">
        <f t="shared" si="1"/>
        <v>0</v>
      </c>
    </row>
    <row r="28" spans="1:5" x14ac:dyDescent="0.3">
      <c r="A28" s="37" t="s">
        <v>5</v>
      </c>
      <c r="B28" s="11" t="s">
        <v>65</v>
      </c>
      <c r="C28" s="44"/>
      <c r="D28" s="12">
        <v>625</v>
      </c>
      <c r="E28" s="39">
        <f t="shared" si="1"/>
        <v>0</v>
      </c>
    </row>
    <row r="29" spans="1:5" x14ac:dyDescent="0.3">
      <c r="A29" s="37" t="s">
        <v>27</v>
      </c>
      <c r="B29" s="11" t="s">
        <v>66</v>
      </c>
      <c r="C29" s="44"/>
      <c r="D29" s="12">
        <v>120</v>
      </c>
      <c r="E29" s="39">
        <f t="shared" si="1"/>
        <v>0</v>
      </c>
    </row>
    <row r="30" spans="1:5" x14ac:dyDescent="0.3">
      <c r="A30" s="37" t="s">
        <v>27</v>
      </c>
      <c r="B30" s="11" t="s">
        <v>67</v>
      </c>
      <c r="C30" s="44"/>
      <c r="D30" s="12">
        <v>180</v>
      </c>
      <c r="E30" s="39">
        <f t="shared" si="1"/>
        <v>0</v>
      </c>
    </row>
    <row r="31" spans="1:5" x14ac:dyDescent="0.3">
      <c r="A31" s="37" t="s">
        <v>27</v>
      </c>
      <c r="B31" s="11" t="s">
        <v>68</v>
      </c>
      <c r="C31" s="44"/>
      <c r="D31" s="12">
        <v>200</v>
      </c>
      <c r="E31" s="39">
        <f t="shared" si="1"/>
        <v>0</v>
      </c>
    </row>
    <row r="32" spans="1:5" x14ac:dyDescent="0.3">
      <c r="A32" s="37" t="s">
        <v>27</v>
      </c>
      <c r="B32" s="11" t="s">
        <v>69</v>
      </c>
      <c r="C32" s="44"/>
      <c r="D32" s="12">
        <v>400</v>
      </c>
      <c r="E32" s="39">
        <f t="shared" si="1"/>
        <v>0</v>
      </c>
    </row>
    <row r="33" spans="1:5" x14ac:dyDescent="0.3">
      <c r="A33" s="37" t="s">
        <v>27</v>
      </c>
      <c r="B33" s="11" t="s">
        <v>70</v>
      </c>
      <c r="C33" s="44"/>
      <c r="D33" s="12">
        <v>200</v>
      </c>
      <c r="E33" s="39">
        <f t="shared" si="1"/>
        <v>0</v>
      </c>
    </row>
    <row r="34" spans="1:5" x14ac:dyDescent="0.3">
      <c r="A34" s="38" t="s">
        <v>27</v>
      </c>
      <c r="B34" s="30" t="s">
        <v>71</v>
      </c>
      <c r="C34" s="45"/>
      <c r="D34" s="29">
        <v>800</v>
      </c>
      <c r="E34" s="40">
        <f t="shared" si="1"/>
        <v>0</v>
      </c>
    </row>
    <row r="35" spans="1:5" ht="28.95" customHeight="1" thickBot="1" x14ac:dyDescent="0.35">
      <c r="A35" s="96" t="s">
        <v>85</v>
      </c>
      <c r="B35" s="97"/>
      <c r="C35" s="97"/>
      <c r="D35" s="97"/>
      <c r="E35" s="41" t="e">
        <f>SUM(E8:E34)</f>
        <v>#VALUE!</v>
      </c>
    </row>
    <row r="36" spans="1:5" ht="15" thickBot="1" x14ac:dyDescent="0.35"/>
    <row r="37" spans="1:5" x14ac:dyDescent="0.3">
      <c r="A37" s="101" t="s">
        <v>76</v>
      </c>
      <c r="B37" s="102"/>
      <c r="C37" s="105"/>
      <c r="D37" s="105"/>
      <c r="E37" s="106"/>
    </row>
    <row r="38" spans="1:5" x14ac:dyDescent="0.3">
      <c r="A38" s="103" t="str">
        <f>IF(C37="Oui","Pour quel usage?","")</f>
        <v/>
      </c>
      <c r="B38" s="104"/>
      <c r="C38" s="75"/>
      <c r="D38" s="75"/>
      <c r="E38" s="76"/>
    </row>
    <row r="39" spans="1:5" x14ac:dyDescent="0.3">
      <c r="A39" s="107" t="s">
        <v>77</v>
      </c>
      <c r="B39" s="108"/>
      <c r="C39" s="90"/>
      <c r="D39" s="90"/>
      <c r="E39" s="91"/>
    </row>
    <row r="40" spans="1:5" ht="31.2" customHeight="1" x14ac:dyDescent="0.3">
      <c r="A40" s="73" t="str">
        <f>IF(C39="Oui","Précisez le type de déchets et la quantité. S'il s'agit de déchets dangereux, merci de le préciser","")</f>
        <v/>
      </c>
      <c r="B40" s="74"/>
      <c r="C40" s="75"/>
      <c r="D40" s="75"/>
      <c r="E40" s="76"/>
    </row>
    <row r="41" spans="1:5" x14ac:dyDescent="0.3">
      <c r="A41" s="107" t="s">
        <v>78</v>
      </c>
      <c r="B41" s="108"/>
      <c r="C41" s="90"/>
      <c r="D41" s="90"/>
      <c r="E41" s="91"/>
    </row>
    <row r="42" spans="1:5" x14ac:dyDescent="0.3">
      <c r="A42" s="73" t="str">
        <f>IF(C41="Oui","Précisez de quelle manière.","")</f>
        <v/>
      </c>
      <c r="B42" s="74"/>
      <c r="C42" s="75"/>
      <c r="D42" s="75"/>
      <c r="E42" s="76"/>
    </row>
    <row r="43" spans="1:5" x14ac:dyDescent="0.3">
      <c r="A43" s="79" t="s">
        <v>79</v>
      </c>
      <c r="B43" s="80"/>
      <c r="C43" s="81"/>
      <c r="D43" s="81"/>
      <c r="E43" s="82"/>
    </row>
    <row r="44" spans="1:5" x14ac:dyDescent="0.3">
      <c r="A44" s="87" t="s">
        <v>80</v>
      </c>
      <c r="B44" s="52"/>
      <c r="C44" s="77"/>
      <c r="D44" s="77"/>
      <c r="E44" s="78"/>
    </row>
    <row r="45" spans="1:5" x14ac:dyDescent="0.3">
      <c r="A45" s="79" t="s">
        <v>81</v>
      </c>
      <c r="B45" s="80"/>
      <c r="C45" s="81"/>
      <c r="D45" s="81"/>
      <c r="E45" s="82"/>
    </row>
    <row r="46" spans="1:5" x14ac:dyDescent="0.3">
      <c r="A46" s="79" t="s">
        <v>82</v>
      </c>
      <c r="B46" s="80"/>
      <c r="C46" s="81"/>
      <c r="D46" s="81"/>
      <c r="E46" s="82"/>
    </row>
    <row r="47" spans="1:5" ht="41.4" customHeight="1" x14ac:dyDescent="0.3">
      <c r="A47" s="88" t="s">
        <v>83</v>
      </c>
      <c r="B47" s="89"/>
      <c r="C47" s="90"/>
      <c r="D47" s="90"/>
      <c r="E47" s="91"/>
    </row>
    <row r="48" spans="1:5" ht="48.75" customHeight="1" thickBot="1" x14ac:dyDescent="0.35">
      <c r="A48" s="94" t="str">
        <f>IF(C47="Oui","L'organisation vous fera parvenir un devis adapté pour ce matériel spécifique","")</f>
        <v/>
      </c>
      <c r="B48" s="95"/>
      <c r="C48" s="92"/>
      <c r="D48" s="92"/>
      <c r="E48" s="93"/>
    </row>
    <row r="49" spans="1:5" ht="15" thickBot="1" x14ac:dyDescent="0.35"/>
    <row r="50" spans="1:5" x14ac:dyDescent="0.3">
      <c r="A50" s="32" t="str">
        <f>IF(C24&gt;0,"Tapis","-")</f>
        <v>-</v>
      </c>
      <c r="B50" s="33" t="str">
        <f>IF(C24&gt;0,"Merci de spécifier la couleur souhaitée","-")</f>
        <v>-</v>
      </c>
      <c r="C50" s="98"/>
      <c r="D50" s="98"/>
      <c r="E50" s="99"/>
    </row>
    <row r="51" spans="1:5" s="1" customFormat="1" ht="46.95" customHeight="1" x14ac:dyDescent="0.3">
      <c r="A51" s="34" t="str">
        <f>IF(C29&gt;0,B29,"")</f>
        <v/>
      </c>
      <c r="B51" s="31" t="str">
        <f>IF(C29&gt;0,"Merci de spécifier l'usage, la consommation totale en watts de l'ensemble des appareils","-")</f>
        <v>-</v>
      </c>
      <c r="C51" s="83"/>
      <c r="D51" s="83"/>
      <c r="E51" s="84"/>
    </row>
    <row r="52" spans="1:5" s="1" customFormat="1" ht="46.95" customHeight="1" x14ac:dyDescent="0.3">
      <c r="A52" s="34" t="str">
        <f t="shared" ref="A52:A56" si="2">IF(C30&gt;0,B30,"")</f>
        <v/>
      </c>
      <c r="B52" s="31" t="str">
        <f t="shared" ref="B52:B56" si="3">IF(C30&gt;0,"Merci de spécifier l'usage, la consommation totale en watts de l'ensemble des appareils","-")</f>
        <v>-</v>
      </c>
      <c r="C52" s="83"/>
      <c r="D52" s="83"/>
      <c r="E52" s="84"/>
    </row>
    <row r="53" spans="1:5" s="1" customFormat="1" ht="46.95" customHeight="1" x14ac:dyDescent="0.3">
      <c r="A53" s="34" t="str">
        <f t="shared" si="2"/>
        <v/>
      </c>
      <c r="B53" s="31" t="str">
        <f t="shared" si="3"/>
        <v>-</v>
      </c>
      <c r="C53" s="83"/>
      <c r="D53" s="83"/>
      <c r="E53" s="84"/>
    </row>
    <row r="54" spans="1:5" s="1" customFormat="1" ht="46.95" customHeight="1" x14ac:dyDescent="0.3">
      <c r="A54" s="34" t="str">
        <f t="shared" si="2"/>
        <v/>
      </c>
      <c r="B54" s="31" t="str">
        <f t="shared" si="3"/>
        <v>-</v>
      </c>
      <c r="C54" s="83"/>
      <c r="D54" s="83"/>
      <c r="E54" s="84"/>
    </row>
    <row r="55" spans="1:5" s="1" customFormat="1" ht="46.95" customHeight="1" x14ac:dyDescent="0.3">
      <c r="A55" s="34" t="str">
        <f t="shared" si="2"/>
        <v/>
      </c>
      <c r="B55" s="31" t="str">
        <f t="shared" si="3"/>
        <v>-</v>
      </c>
      <c r="C55" s="83"/>
      <c r="D55" s="83"/>
      <c r="E55" s="84"/>
    </row>
    <row r="56" spans="1:5" s="1" customFormat="1" ht="46.95" customHeight="1" thickBot="1" x14ac:dyDescent="0.35">
      <c r="A56" s="35" t="str">
        <f t="shared" si="2"/>
        <v/>
      </c>
      <c r="B56" s="36" t="str">
        <f t="shared" si="3"/>
        <v>-</v>
      </c>
      <c r="C56" s="85"/>
      <c r="D56" s="85"/>
      <c r="E56" s="86"/>
    </row>
  </sheetData>
  <sheetProtection algorithmName="SHA-512" hashValue="8BwguBwm/Uokg7M5TgswHSx8dXERBDMQTgNDPaPgbcYGeBILYA8NNVSWgfNG3Up4XrPZTYawhpYzujrDYhEEvg==" saltValue="b9NVyzS/sUMljbBXQER/VA==" spinCount="100000" sheet="1" deleteColumns="0" deleteRows="0" selectLockedCells="1"/>
  <mergeCells count="35">
    <mergeCell ref="A1:F1"/>
    <mergeCell ref="A2:F2"/>
    <mergeCell ref="A48:B48"/>
    <mergeCell ref="A35:D35"/>
    <mergeCell ref="C50:E50"/>
    <mergeCell ref="A6:E6"/>
    <mergeCell ref="A37:B37"/>
    <mergeCell ref="A38:B38"/>
    <mergeCell ref="C37:E37"/>
    <mergeCell ref="C38:E38"/>
    <mergeCell ref="A39:B39"/>
    <mergeCell ref="C39:E39"/>
    <mergeCell ref="A40:B40"/>
    <mergeCell ref="C40:E40"/>
    <mergeCell ref="A41:B41"/>
    <mergeCell ref="C41:E41"/>
    <mergeCell ref="C51:E51"/>
    <mergeCell ref="C56:E56"/>
    <mergeCell ref="A43:B43"/>
    <mergeCell ref="C43:E43"/>
    <mergeCell ref="A44:B44"/>
    <mergeCell ref="C52:E52"/>
    <mergeCell ref="C53:E53"/>
    <mergeCell ref="C54:E54"/>
    <mergeCell ref="C55:E55"/>
    <mergeCell ref="A47:B47"/>
    <mergeCell ref="C47:E47"/>
    <mergeCell ref="A46:B46"/>
    <mergeCell ref="C46:E46"/>
    <mergeCell ref="C48:E48"/>
    <mergeCell ref="A42:B42"/>
    <mergeCell ref="C42:E42"/>
    <mergeCell ref="C44:E44"/>
    <mergeCell ref="A45:B45"/>
    <mergeCell ref="C45:E45"/>
  </mergeCells>
  <conditionalFormatting sqref="C38:E38">
    <cfRule type="expression" priority="13">
      <formula>$C$37="Non"</formula>
    </cfRule>
    <cfRule type="expression" dxfId="11" priority="16">
      <formula>$C$37="Oui"</formula>
    </cfRule>
  </conditionalFormatting>
  <conditionalFormatting sqref="C40:E40">
    <cfRule type="expression" dxfId="10" priority="15">
      <formula>$C$39="Oui"</formula>
    </cfRule>
  </conditionalFormatting>
  <conditionalFormatting sqref="C42:E42">
    <cfRule type="expression" dxfId="9" priority="14">
      <formula>$C$41="Oui"</formula>
    </cfRule>
  </conditionalFormatting>
  <conditionalFormatting sqref="C48:E48">
    <cfRule type="expression" dxfId="8" priority="12">
      <formula>$C$47="Oui"</formula>
    </cfRule>
  </conditionalFormatting>
  <conditionalFormatting sqref="C50:E50">
    <cfRule type="expression" dxfId="7" priority="8">
      <formula>$A$50="Tapis"</formula>
    </cfRule>
  </conditionalFormatting>
  <conditionalFormatting sqref="C51:E51">
    <cfRule type="expression" dxfId="6" priority="7">
      <formula>$A$51="Electricité 1x10A"</formula>
    </cfRule>
  </conditionalFormatting>
  <conditionalFormatting sqref="C52:E52">
    <cfRule type="expression" dxfId="5" priority="6">
      <formula>$A$52="Electricité 1x16A Mono"</formula>
    </cfRule>
  </conditionalFormatting>
  <conditionalFormatting sqref="C53:E53">
    <cfRule type="expression" dxfId="4" priority="5">
      <formula>$A$53="Electricité 1x16A Tri 380"</formula>
    </cfRule>
  </conditionalFormatting>
  <conditionalFormatting sqref="C54:E54">
    <cfRule type="expression" dxfId="3" priority="4">
      <formula>$A$54="Electricité 1x32A Tri 380"</formula>
    </cfRule>
  </conditionalFormatting>
  <conditionalFormatting sqref="C55:E55">
    <cfRule type="expression" dxfId="2" priority="3">
      <formula>A$55="Electricité 1x32A Mono"</formula>
    </cfRule>
  </conditionalFormatting>
  <conditionalFormatting sqref="C56:E56">
    <cfRule type="expression" dxfId="1" priority="2">
      <formula>$A$56="Electricité 1x63A Tri 380"</formula>
    </cfRule>
  </conditionalFormatting>
  <conditionalFormatting sqref="B9">
    <cfRule type="expression" dxfId="0" priority="1">
      <formula>$B$8="Andere"</formula>
    </cfRule>
  </conditionalFormatting>
  <dataValidations count="13">
    <dataValidation type="list" allowBlank="1" showInputMessage="1" showErrorMessage="1" promptTitle="Standaard standgrootte" prompt="Kies een standaard standgrootte. Als de gewenste stand buiten de standaard valt, selecteer &quot;ANDERE&quot; en geef de exacte gewenste afmetingen op in de cel hieronder._x000a_Oppervlakte (m²) – Lengte (in m) x Diepte (in m)" sqref="B8" xr:uid="{90343340-F910-4209-A036-8A68BE21E602}">
      <formula1>"SMALL,MEDIUM,LARGE,ANDERE"</formula1>
    </dataValidation>
    <dataValidation allowBlank="1" showInputMessage="1" showErrorMessage="1" promptTitle="Afmetingen buiten standaard" prompt="Gelieve in deze cel de exacte afmetingen van de gewenste stand op te geven._x000a_Totale oppervlakte (in m²) – Lengte (in m) x Diepte (in m)" sqref="B9" xr:uid="{1340229C-117F-4A0E-9F96-A162B5C9420A}"/>
    <dataValidation allowBlank="1" showInputMessage="1" showErrorMessage="1" promptTitle="Mobilier gratuit" prompt="Pour les tailles standards de stand, certaines pièces de mobilier sont incluses (et donc gratuites). Les suppléments seront facturés seront les tarifs indicatifs repris ci-dessous (tarif peu varié en fonction des fournisseurs d'une année à l'autre)." sqref="A10:A11" xr:uid="{DC560B6C-6E4D-4B2D-878B-C6A8F34C0C6D}"/>
    <dataValidation allowBlank="1" showInputMessage="1" showErrorMessage="1" promptTitle="Case à compléter" prompt="Les cases colorées sont à compléter. Si vous n'avez pas besoin de matériel, merci d'indiquer &quot;0&quot; partout dans la colonne des quantités." sqref="A4" xr:uid="{B840A1D7-0FC3-4180-AB3F-0A587EA790DD}"/>
    <dataValidation type="list" allowBlank="1" showInputMessage="1" showErrorMessage="1" promptTitle="Ja of Nee?" prompt="Water kan op geen enkele manier tot aan uw stand worden gebracht. Door de optie &quot;Ja&quot; te kiezen, geeft u ons eenvoudig aan dat u, indien mogelijk, dicht bij het waterpunt van het festival wilt staan." sqref="C37:E37" xr:uid="{86B18814-8B9B-4937-B5C1-5B66DF715A6A}">
      <formula1>"Ja,Nee"</formula1>
    </dataValidation>
    <dataValidation allowBlank="1" showInputMessage="1" showErrorMessage="1" promptTitle="Ja?" prompt="Gelieve aan te geven waarvoor het water gebruikt zal worden." sqref="C38:E38" xr:uid="{B402CB28-5A90-4DC1-8425-3AFFCFA63A3C}"/>
    <dataValidation type="list" allowBlank="1" showInputMessage="1" showErrorMessage="1" promptTitle="Ja of Nee?" prompt="Zal uw activiteit speciale afvalstoffen produceren, anders dan karton? Of in een aanzienlijke hoeveelheid?_x000a_" sqref="C39:E39" xr:uid="{5B54719A-FC69-49CA-9EED-A681F36FFE4C}">
      <formula1>"Ja,Nee"</formula1>
    </dataValidation>
    <dataValidation allowBlank="1" showInputMessage="1" showErrorMessage="1" promptTitle="Ja?" prompt="Gelieve aan te geven welk(e) type(n) afval het betreft, of het gevaarlijk afval is en het mogelijke volume." sqref="C40:E40" xr:uid="{22C585FC-6908-4F13-8071-4B4228465409}"/>
    <dataValidation type="list" allowBlank="1" showInputMessage="1" showErrorMessage="1" promptTitle="Ja of Nee?" sqref="C43:E47" xr:uid="{41366FC5-F647-4611-B65A-C26AF5066050}">
      <formula1>"Ja,Nee"</formula1>
    </dataValidation>
    <dataValidation allowBlank="1" showInputMessage="1" showErrorMessage="1" promptTitle="Ja?" prompt="Gelieve aan te geven welk(e) type(n) geluid. Muziek, gebruik van een microfoon, muziekinstrumenten, enz.?" sqref="C42:E42" xr:uid="{7EB7B092-1D61-4315-80A2-329C3DCA09F5}"/>
    <dataValidation allowBlank="1" showInputMessage="1" showErrorMessage="1" promptTitle="Ja?" prompt="Gelieve het specifieke benodigde materiaal te vermelden." sqref="C48:E48" xr:uid="{2D8BDFB2-12CE-4A9F-B748-886A94673C0F}"/>
    <dataValidation allowBlank="1" showInputMessage="1" showErrorMessage="1" promptTitle="Gratis meubilair" prompt="Voor standaard standgroottes zijn bepaalde meubelstukken inbegrepen (en dus gratis). Eventuele aanvullingen worden gefactureerd volgens de hieronder vermelde richtprijzen (prijzen veranderen nauwelijks van jaar tot jaar afhankelijk van de leveranciers)." sqref="B10 B11 C10:C11" xr:uid="{EF0DA3DA-2013-4143-ADAD-E7DDBEB088BE}"/>
    <dataValidation type="list" allowBlank="1" showInputMessage="1" showErrorMessage="1" promptTitle="Ja of Nee?" sqref="C41:E41" xr:uid="{49CDFA1C-F83E-4BF1-B27B-BE155BA2FB01}">
      <formula1>"Ja,Nee"</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93d7e35a-6c3d-4eb1-8ded-e8ef87c62c0b" ContentTypeId="0x010100B533F2427F3D31489B495B7143EB9B05" PreviousValue="false"/>
</file>

<file path=customXml/item3.xml><?xml version="1.0" encoding="utf-8"?>
<ct:contentTypeSchema xmlns:ct="http://schemas.microsoft.com/office/2006/metadata/contentType" xmlns:ma="http://schemas.microsoft.com/office/2006/metadata/properties/metaAttributes" ct:_="" ma:_="" ma:contentTypeName="Project B2C" ma:contentTypeID="0x010100B533F2427F3D31489B495B7143EB9B051A003858856185461948B2A8064FED119EE1" ma:contentTypeVersion="25" ma:contentTypeDescription="" ma:contentTypeScope="" ma:versionID="d55a0b80719623d7d0bb98d0ec3f08cb">
  <xsd:schema xmlns:xsd="http://www.w3.org/2001/XMLSchema" xmlns:xs="http://www.w3.org/2001/XMLSchema" xmlns:p="http://schemas.microsoft.com/office/2006/metadata/properties" xmlns:ns2="d373b126-6c3e-4ca9-80ea-9e87b2bb1ea4" targetNamespace="http://schemas.microsoft.com/office/2006/metadata/properties" ma:root="true" ma:fieldsID="d7934d8a4e3ffa1adc1fee8dfbff24bb" ns2:_="">
    <xsd:import namespace="d373b126-6c3e-4ca9-80ea-9e87b2bb1ea4"/>
    <xsd:element name="properties">
      <xsd:complexType>
        <xsd:sequence>
          <xsd:element name="documentManagement">
            <xsd:complexType>
              <xsd:all>
                <xsd:element ref="ns2:Year" minOccurs="0"/>
                <xsd:element ref="ns2:TaxCatchAll" minOccurs="0"/>
                <xsd:element ref="ns2:TaxCatchAllLabel" minOccurs="0"/>
                <xsd:element ref="ns2:a66a935641b946adad1180e38ef3a0ac" minOccurs="0"/>
                <xsd:element ref="ns2:l658ae98ba4647c9882cacbc72ee60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3b126-6c3e-4ca9-80ea-9e87b2bb1ea4" elementFormDefault="qualified">
    <xsd:import namespace="http://schemas.microsoft.com/office/2006/documentManagement/types"/>
    <xsd:import namespace="http://schemas.microsoft.com/office/infopath/2007/PartnerControls"/>
    <xsd:element name="Year" ma:index="3" nillable="true" ma:displayName="Year" ma:default="2025" ma:format="Dropdown" ma:internalName="Year" ma:percentage="FALSE">
      <xsd:simpleType>
        <xsd:restriction base="dms:Number">
          <xsd:maxInclusive value="2030"/>
          <xsd:minInclusive value="2010"/>
        </xsd:restriction>
      </xsd:simpleType>
    </xsd:element>
    <xsd:element name="TaxCatchAll" ma:index="8" nillable="true" ma:displayName="Taxonomy Catch All Column" ma:hidden="true" ma:list="{5320b4e8-8c8f-4809-91dc-a607b318951c}" ma:internalName="TaxCatchAll" ma:showField="CatchAllData" ma:web="eca5a921-eb4b-4606-bbe0-2f2491e267e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5320b4e8-8c8f-4809-91dc-a607b318951c}" ma:internalName="TaxCatchAllLabel" ma:readOnly="true" ma:showField="CatchAllDataLabel" ma:web="eca5a921-eb4b-4606-bbe0-2f2491e267e6">
      <xsd:complexType>
        <xsd:complexContent>
          <xsd:extension base="dms:MultiChoiceLookup">
            <xsd:sequence>
              <xsd:element name="Value" type="dms:Lookup" maxOccurs="unbounded" minOccurs="0" nillable="true"/>
            </xsd:sequence>
          </xsd:extension>
        </xsd:complexContent>
      </xsd:complexType>
    </xsd:element>
    <xsd:element name="a66a935641b946adad1180e38ef3a0ac" ma:index="11" nillable="true" ma:taxonomy="true" ma:internalName="a66a935641b946adad1180e38ef3a0ac" ma:taxonomyFieldName="Servicevisit" ma:displayName="Service visit" ma:default="" ma:fieldId="{a66a9356-41b9-46ad-ad11-80e38ef3a0ac}" ma:sspId="93d7e35a-6c3d-4eb1-8ded-e8ef87c62c0b" ma:termSetId="08b2c2df-8696-4aed-952f-1b649c86a17e" ma:anchorId="00000000-0000-0000-0000-000000000000" ma:open="false" ma:isKeyword="false">
      <xsd:complexType>
        <xsd:sequence>
          <xsd:element ref="pc:Terms" minOccurs="0" maxOccurs="1"/>
        </xsd:sequence>
      </xsd:complexType>
    </xsd:element>
    <xsd:element name="l658ae98ba4647c9882cacbc72ee60c4" ma:index="13" nillable="true" ma:taxonomy="true" ma:internalName="l658ae98ba4647c9882cacbc72ee60c4" ma:taxonomyFieldName="DocType_x0020_B2C" ma:displayName="DocType B2C" ma:default="" ma:fieldId="{5658ae98-ba46-47c9-882c-acbc72ee60c4}" ma:sspId="93d7e35a-6c3d-4eb1-8ded-e8ef87c62c0b" ma:termSetId="9379d974-9c12-4a2c-87d6-3f552ee55a1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373b126-6c3e-4ca9-80ea-9e87b2bb1ea4" xsi:nil="true"/>
    <Year xmlns="d373b126-6c3e-4ca9-80ea-9e87b2bb1ea4">2025</Year>
    <l658ae98ba4647c9882cacbc72ee60c4 xmlns="d373b126-6c3e-4ca9-80ea-9e87b2bb1ea4">
      <Terms xmlns="http://schemas.microsoft.com/office/infopath/2007/PartnerControls"/>
    </l658ae98ba4647c9882cacbc72ee60c4>
    <a66a935641b946adad1180e38ef3a0ac xmlns="d373b126-6c3e-4ca9-80ea-9e87b2bb1ea4">
      <Terms xmlns="http://schemas.microsoft.com/office/infopath/2007/PartnerControls"/>
    </a66a935641b946adad1180e38ef3a0ac>
  </documentManagement>
</p:properties>
</file>

<file path=customXml/itemProps1.xml><?xml version="1.0" encoding="utf-8"?>
<ds:datastoreItem xmlns:ds="http://schemas.openxmlformats.org/officeDocument/2006/customXml" ds:itemID="{53C85DB6-E2B6-46C0-9C9A-FDF9B960F619}">
  <ds:schemaRefs>
    <ds:schemaRef ds:uri="http://schemas.microsoft.com/sharepoint/v3/contenttype/forms"/>
  </ds:schemaRefs>
</ds:datastoreItem>
</file>

<file path=customXml/itemProps2.xml><?xml version="1.0" encoding="utf-8"?>
<ds:datastoreItem xmlns:ds="http://schemas.openxmlformats.org/officeDocument/2006/customXml" ds:itemID="{9FB29105-20E9-4A54-BC9B-D907CA273982}">
  <ds:schemaRefs>
    <ds:schemaRef ds:uri="Microsoft.SharePoint.Taxonomy.ContentTypeSync"/>
  </ds:schemaRefs>
</ds:datastoreItem>
</file>

<file path=customXml/itemProps3.xml><?xml version="1.0" encoding="utf-8"?>
<ds:datastoreItem xmlns:ds="http://schemas.openxmlformats.org/officeDocument/2006/customXml" ds:itemID="{9198B6CB-DD42-4F45-A2C4-D7C0F4701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3b126-6c3e-4ca9-80ea-9e87b2bb1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418FA3-E438-4DB7-8F45-AB94AB58177A}">
  <ds:schemaRefs>
    <ds:schemaRef ds:uri="http://schemas.microsoft.com/office/2006/metadata/properties"/>
    <ds:schemaRef ds:uri="http://schemas.microsoft.com/office/infopath/2007/PartnerControls"/>
    <ds:schemaRef ds:uri="d373b126-6c3e-4ca9-80ea-9e87b2bb1e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Catalogus</vt:lpstr>
      <vt:lpstr>Technische fiche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El Mann</dc:creator>
  <cp:keywords/>
  <dc:description/>
  <cp:lastModifiedBy>Jessica El Mann</cp:lastModifiedBy>
  <cp:revision/>
  <dcterms:created xsi:type="dcterms:W3CDTF">2025-11-04T07:59:52Z</dcterms:created>
  <dcterms:modified xsi:type="dcterms:W3CDTF">2026-01-30T12:36:39Z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0x010100B533F2427F3D31489B495B7143EB9B051A003858856185461948B2A8064FED119EE1</vt:lpwstr>
  </property>
  <property fmtid="{D5CDD505-2E9C-101B-9397-08002B2CF9AE}" pid="3" name="gcd1dde61217434585270c57b73b9e5a">
    <vt:lpwstr/>
  </property>
  <property fmtid="{D5CDD505-2E9C-101B-9397-08002B2CF9AE}" pid="4" name="DocType_x0020_B2C">
    <vt:lpwstr/>
  </property>
  <property fmtid="{D5CDD505-2E9C-101B-9397-08002B2CF9AE}" pid="5" name="MediaServiceImageTags">
    <vt:lpwstr/>
  </property>
  <property fmtid="{D5CDD505-2E9C-101B-9397-08002B2CF9AE}" pid="6" name="Doctype">
    <vt:lpwstr/>
  </property>
  <property fmtid="{D5CDD505-2E9C-101B-9397-08002B2CF9AE}" pid="7" name="Servicevisit">
    <vt:lpwstr/>
  </property>
  <property fmtid="{D5CDD505-2E9C-101B-9397-08002B2CF9AE}" pid="8" name="lcf76f155ced4ddcb4097134ff3c332f">
    <vt:lpwstr/>
  </property>
  <property fmtid="{D5CDD505-2E9C-101B-9397-08002B2CF9AE}" pid="9" name="DocType B2C">
    <vt:lpwstr/>
  </property>
</Properties>
</file>